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85" yWindow="-195" windowWidth="20250" windowHeight="11580"/>
  </bookViews>
  <sheets>
    <sheet name="Liegenschaftsliste Übersicht" sheetId="1" r:id="rId1"/>
    <sheet name="Liegenschaftsliste Größenklasse" sheetId="2" r:id="rId2"/>
  </sheets>
  <definedNames>
    <definedName name="_xlnm.Print_Area" localSheetId="1">'Liegenschaftsliste Größenklasse'!$A$1:$C$5</definedName>
    <definedName name="_xlnm.Print_Area" localSheetId="0">'Liegenschaftsliste Übersicht'!$A$1:$H$71</definedName>
    <definedName name="_xlnm.Print_Titles" localSheetId="0">'Liegenschaftsliste Übersicht'!$1:$1</definedName>
  </definedNames>
  <calcPr calcId="145621"/>
</workbook>
</file>

<file path=xl/calcChain.xml><?xml version="1.0" encoding="utf-8"?>
<calcChain xmlns="http://schemas.openxmlformats.org/spreadsheetml/2006/main">
  <c r="M24" i="1" l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54" i="1"/>
  <c r="M53" i="1"/>
  <c r="O66" i="1" l="1"/>
  <c r="O65" i="1"/>
  <c r="O64" i="1"/>
  <c r="O59" i="1"/>
  <c r="O58" i="1"/>
  <c r="O56" i="1"/>
  <c r="O46" i="1"/>
  <c r="O43" i="1"/>
  <c r="O37" i="1"/>
  <c r="O27" i="1"/>
  <c r="O4" i="1"/>
  <c r="O3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8" i="1"/>
  <c r="O29" i="1"/>
  <c r="O30" i="1"/>
  <c r="O31" i="1"/>
  <c r="O32" i="1"/>
  <c r="O33" i="1"/>
  <c r="O34" i="1"/>
  <c r="O35" i="1"/>
  <c r="O36" i="1"/>
  <c r="O38" i="1"/>
  <c r="O39" i="1"/>
  <c r="O40" i="1"/>
  <c r="O41" i="1"/>
  <c r="O42" i="1"/>
  <c r="O44" i="1"/>
  <c r="O45" i="1"/>
  <c r="O47" i="1"/>
  <c r="O48" i="1"/>
  <c r="O49" i="1"/>
  <c r="O50" i="1"/>
  <c r="O51" i="1"/>
  <c r="O52" i="1"/>
  <c r="O53" i="1"/>
  <c r="O54" i="1"/>
  <c r="O55" i="1"/>
  <c r="O57" i="1"/>
  <c r="O60" i="1"/>
  <c r="O61" i="1"/>
  <c r="O62" i="1"/>
  <c r="O63" i="1"/>
  <c r="O67" i="1"/>
  <c r="O68" i="1"/>
  <c r="O69" i="1"/>
  <c r="O70" i="1"/>
  <c r="O71" i="1"/>
  <c r="O2" i="1"/>
  <c r="O72" i="1" l="1"/>
  <c r="L72" i="1"/>
  <c r="K72" i="1" l="1"/>
  <c r="M72" i="1" l="1"/>
  <c r="D5" i="2"/>
  <c r="M23" i="1" l="1"/>
  <c r="M22" i="1"/>
  <c r="M21" i="1"/>
  <c r="M20" i="1"/>
  <c r="M19" i="1"/>
  <c r="M18" i="1"/>
  <c r="M17" i="1"/>
  <c r="M16" i="1"/>
  <c r="M15" i="1"/>
  <c r="M14" i="1"/>
  <c r="G14" i="1"/>
  <c r="M13" i="1"/>
  <c r="M12" i="1"/>
  <c r="M11" i="1"/>
  <c r="M10" i="1"/>
  <c r="M9" i="1"/>
  <c r="M8" i="1"/>
  <c r="M7" i="1"/>
  <c r="M6" i="1"/>
  <c r="M5" i="1"/>
  <c r="C4" i="2" l="1"/>
  <c r="C2" i="2"/>
  <c r="B4" i="2"/>
  <c r="B2" i="2"/>
  <c r="M4" i="1"/>
  <c r="M2" i="1"/>
  <c r="M3" i="1"/>
  <c r="B3" i="2" l="1"/>
  <c r="C3" i="2"/>
  <c r="C5" i="2" s="1"/>
  <c r="B5" i="2"/>
</calcChain>
</file>

<file path=xl/sharedStrings.xml><?xml version="1.0" encoding="utf-8"?>
<sst xmlns="http://schemas.openxmlformats.org/spreadsheetml/2006/main" count="363" uniqueCount="198">
  <si>
    <t>NR.</t>
  </si>
  <si>
    <t>NAME DES GEBÄUDES</t>
  </si>
  <si>
    <t>ADRESSE</t>
  </si>
  <si>
    <t>EIGENTÜMER</t>
  </si>
  <si>
    <t>AKTUELLER NUTZER / NUTZUNG</t>
  </si>
  <si>
    <t>BGF</t>
  </si>
  <si>
    <t>Dorfgemeinschaftshaus
Brünnighausen</t>
  </si>
  <si>
    <t>Burg
Coppenbrügge</t>
  </si>
  <si>
    <t>Rathaus
Coppenbrügge</t>
  </si>
  <si>
    <t>Kläranlage
Coppenbrügge</t>
  </si>
  <si>
    <t>Ehemalige Schule
Bisperode</t>
  </si>
  <si>
    <t>Flecken Coppenbrügge</t>
  </si>
  <si>
    <t>Dorfgemeinschaftshaus</t>
  </si>
  <si>
    <t>Museum</t>
  </si>
  <si>
    <t>Rathaus / Verwaltungsgebäude</t>
  </si>
  <si>
    <t>Kläranlage</t>
  </si>
  <si>
    <t>Dorfgemeinschaftshaus / Feuerwehr-
haus / Mietwohnungen</t>
  </si>
  <si>
    <t>Schloßstraße 1
31863 Coppenbrügge</t>
  </si>
  <si>
    <t>Schloßstraße 2
31863 Coppenbrügge</t>
  </si>
  <si>
    <t>Woltmühle
31863 Coppenbrügge</t>
  </si>
  <si>
    <t>Summe</t>
  </si>
  <si>
    <t>ANZAHL GEBÄUDE FÜR
BAUSTEIN 1</t>
  </si>
  <si>
    <t>ANZAHL GEBÄUDE FÜR
BAUSTEIN 2</t>
  </si>
  <si>
    <t>ANZAHL GEBÄUDE FÜR
BAUSTEIN 3</t>
  </si>
  <si>
    <t>&lt; 1.000 m²</t>
  </si>
  <si>
    <t>1.000 - 3.000 m²</t>
  </si>
  <si>
    <t>&gt; 3.000 m²</t>
  </si>
  <si>
    <t>Industriestraße 1
31860 Emmerthal OT Emmern</t>
  </si>
  <si>
    <t>Gemeinde Emmerthal</t>
  </si>
  <si>
    <t>Wohnhaus / Werkstatt / Wasserver-
sorgung / Fahrzeughalle / Salzlager</t>
  </si>
  <si>
    <t>Bauhof
Emmern</t>
  </si>
  <si>
    <t>Dorfgemeinschaftshaus
Emmern</t>
  </si>
  <si>
    <t>Am Wiecherhof 2
31860 Emmerthal OT Emmern</t>
  </si>
  <si>
    <t>Grundschule
Amelgatzen</t>
  </si>
  <si>
    <t>Amelgatzer Straße 19
31860 Emmerthal OT Amelgatzen</t>
  </si>
  <si>
    <t>Grundschule</t>
  </si>
  <si>
    <t>Grundschule
Börry</t>
  </si>
  <si>
    <t>Schulstraße 2
31860 Emmerthal OT Börry</t>
  </si>
  <si>
    <t>Grundschule
Kirchohsen</t>
  </si>
  <si>
    <t>Sültstr. 15
31860 Emmerthal OT Kirchohsen</t>
  </si>
  <si>
    <t>Hallenbad
Kirchohsen</t>
  </si>
  <si>
    <t>Berliner Str. 21
31860 Emmerthal OT Kirchohsen</t>
  </si>
  <si>
    <t>Hallenbad</t>
  </si>
  <si>
    <t>Kindergarten
Kirchohsen</t>
  </si>
  <si>
    <t>Neue Straße 28 A
31860 Emmerthal OT Kirchohsen</t>
  </si>
  <si>
    <t>Kindergarten</t>
  </si>
  <si>
    <t>Rathaus
Kirchohsen</t>
  </si>
  <si>
    <t>Berliner Str. 15
31860 Emmerthal OT Kirchohsen</t>
  </si>
  <si>
    <t>Rathaus / Verwaltungsgebäude /
Polizeistation</t>
  </si>
  <si>
    <t>Sporthalle 2
Kirchohsen</t>
  </si>
  <si>
    <t>Neue Straße 29
31860 Emmerthal OT Kirchohsen</t>
  </si>
  <si>
    <t>Sporthalle</t>
  </si>
  <si>
    <t>Sporthalle
Amelgatzen</t>
  </si>
  <si>
    <t>Sporthalle 
Börry</t>
  </si>
  <si>
    <t>Sporthalle
Emmerthal</t>
  </si>
  <si>
    <t>Patweg 31
31860 Emmerthal OT Grohnde</t>
  </si>
  <si>
    <t>Kirchplatz 2
31855 Aerzen</t>
  </si>
  <si>
    <t>Rathaus
Aerzen</t>
  </si>
  <si>
    <t>Flecken Aerzen</t>
  </si>
  <si>
    <t>Kindergarten
Aerzen</t>
  </si>
  <si>
    <t>Pöhlenstraße 1
31855 Aerzen</t>
  </si>
  <si>
    <t>Grundschule
Aerzen</t>
  </si>
  <si>
    <t>Königsförder Straße 24
31855 Aerzen</t>
  </si>
  <si>
    <t>Grundschule
Groß Berkel</t>
  </si>
  <si>
    <t>Ohrsche Straße 18
31855 Aerzen</t>
  </si>
  <si>
    <t>Grundschule inkl. Turnhalle</t>
  </si>
  <si>
    <t>Kulturzentrum
Domänenburg</t>
  </si>
  <si>
    <t>Burgstr. 6
31855 Aerzen</t>
  </si>
  <si>
    <t>Kulturzentrum / Vereinsräume /
Mensa / Bücherei / Jugendraum</t>
  </si>
  <si>
    <t>Kindergarten
"Unter dem Regenbogen"</t>
  </si>
  <si>
    <t>Tannenweg 7
31855 Aerzen</t>
  </si>
  <si>
    <t>Kindergarten / Kinderkrippe</t>
  </si>
  <si>
    <t>Kindergarten
Groß Berkel</t>
  </si>
  <si>
    <t>An der Kirche 28
31855 Aerzen</t>
  </si>
  <si>
    <t>Stadio
Aerzen</t>
  </si>
  <si>
    <t>Ulmenweg 15
31855 Aerzen</t>
  </si>
  <si>
    <t>Hummetal Sporthalle
Aerzen</t>
  </si>
  <si>
    <t>Tannenweg 14
31855 Aerzen</t>
  </si>
  <si>
    <t>Sporthalle
Reher</t>
  </si>
  <si>
    <t>Förden 1
31855 Aerzen</t>
  </si>
  <si>
    <t>Sporthalle
Groß Berkel</t>
  </si>
  <si>
    <t>Ostlandstraße
31855 Aerzen</t>
  </si>
  <si>
    <t>Sporthalle / Umkleide für Sportplatz</t>
  </si>
  <si>
    <t>Dorfgemeinschaftshaus
Reher</t>
  </si>
  <si>
    <t>Haupstr. 58
31855 Aerzen</t>
  </si>
  <si>
    <t>Dorfgemeinschaftshaus / Feuerwehr-
haus</t>
  </si>
  <si>
    <t>Dorfgemeinschaftshaus
Grießem</t>
  </si>
  <si>
    <t>Höhenweg 16
31855 Aerzen</t>
  </si>
  <si>
    <t>Dorfgemeinschaftshaus
Königsförde</t>
  </si>
  <si>
    <t>Beberstraße
31855 Aerzen</t>
  </si>
  <si>
    <t>Dorfgemeinscahftshaus / Sportheim
mit Umkleiden</t>
  </si>
  <si>
    <t>Dorfgemeinschaftshaus
Grupenhagen</t>
  </si>
  <si>
    <t>Bösingfelder Straße 15
31855 Aerzen</t>
  </si>
  <si>
    <t>Kindergarten
Grupenhagen</t>
  </si>
  <si>
    <t>Schulstraße 1 A
31855 Aerzen</t>
  </si>
  <si>
    <t>Bauhof
Aerzen</t>
  </si>
  <si>
    <t>Bahnhofstraße 9
31855 Aerzen</t>
  </si>
  <si>
    <t>Bauhof / Feuerwehrgerätehaus</t>
  </si>
  <si>
    <t>Freibad
Aerzen</t>
  </si>
  <si>
    <t>Hopfenweg 16
31855 Aerzen</t>
  </si>
  <si>
    <t>Betriebsgebäude / Umkleiden /
Wohnungen</t>
  </si>
  <si>
    <t>Hallenbad
Aerzen</t>
  </si>
  <si>
    <t>Stadt Bad Pyrmont</t>
  </si>
  <si>
    <t>Sportstätte</t>
  </si>
  <si>
    <t>Sporthalle
Bahnhofstraße</t>
  </si>
  <si>
    <t>Bahnhofstraße 50 A
31812 Bad Pyrmont</t>
  </si>
  <si>
    <t>Sportheim im Stadion</t>
  </si>
  <si>
    <t>Südstraße 7
31812 Bad Pyrmont</t>
  </si>
  <si>
    <t>Umkleide- / Technikgebäude Stadion</t>
  </si>
  <si>
    <t>Umkleiden und Duschen
für Nutzer Stadion</t>
  </si>
  <si>
    <t>Georg-Viktor-Straße 6
31812 Bad Pyrmont</t>
  </si>
  <si>
    <t>Schulgebäude</t>
  </si>
  <si>
    <t>Fachklassenhaus</t>
  </si>
  <si>
    <t>Rathaus
Hessisch Oldendorf</t>
  </si>
  <si>
    <t>Marktplatz 13
31840 Hessisch Oldendorf</t>
  </si>
  <si>
    <t>Stadt Hessisch Oldendorf</t>
  </si>
  <si>
    <t>Stadthalle
Hessisch Oldendorf</t>
  </si>
  <si>
    <t>Barksener Weg 16
31840 Hessisch Oldendorf</t>
  </si>
  <si>
    <t>Stadthalle</t>
  </si>
  <si>
    <t>Grundschule
Am Rosenbusch</t>
  </si>
  <si>
    <t>Bergstraße 108
31840 Hessisch Oldendorf</t>
  </si>
  <si>
    <t>Grundschule
Hemeringen</t>
  </si>
  <si>
    <t>An der Schule 4
31840 Hessisch Oldendorf</t>
  </si>
  <si>
    <t>Schulgebäude / Kindergarten / Sporthalle</t>
  </si>
  <si>
    <t>Grundschule
Fischbeck</t>
  </si>
  <si>
    <t>Am Schmäling 3
31840 Hessisch Oldendorf</t>
  </si>
  <si>
    <t>Schulgebäude / Sporthalle</t>
  </si>
  <si>
    <t>Grundschule
Heßlingen</t>
  </si>
  <si>
    <t>Rotthalm 2
31840 Hessisch Oldendorf</t>
  </si>
  <si>
    <t>Sporthalle
Fuhlen</t>
  </si>
  <si>
    <t>Obere Brückenstraße 17
31840 Hessisch Oldendorf</t>
  </si>
  <si>
    <t>Sporthalle
Rumbeck</t>
  </si>
  <si>
    <t>Am Forstamt 3
31840 Hessisch Oldendorf</t>
  </si>
  <si>
    <t>Sporthalle
Großenwieden</t>
  </si>
  <si>
    <t>Obernhagen 34
31840 Hessisch Oldendorf</t>
  </si>
  <si>
    <t>Sporthalle
Rohden</t>
  </si>
  <si>
    <t>Ellerbachstraße 100
31840 Hessisch Oldendorf</t>
  </si>
  <si>
    <t>Bauhof und Feuerwehr
Hessisch Oldendorf</t>
  </si>
  <si>
    <t>Steinbrinksweg 1 - 5
31840 Hessisch Oldendorf</t>
  </si>
  <si>
    <t>Kindergarten
Fischbeck</t>
  </si>
  <si>
    <t>Weibecker Straße 17
31840 Hessisch Oldendorf</t>
  </si>
  <si>
    <t>Kindergarten
Hessisch Oldendorf</t>
  </si>
  <si>
    <t>Henningstraße 41
31840 Hessisch Oldendorf</t>
  </si>
  <si>
    <t>Rathaus
Salzhemmendorf</t>
  </si>
  <si>
    <t>Hauptstraße 2
31020 Salzhemmendorf</t>
  </si>
  <si>
    <t>Flecken Salzhemmendorf</t>
  </si>
  <si>
    <t>Bauamt
Salzhemmendorf</t>
  </si>
  <si>
    <t>Kleiner Lahweg 4
31020 Salzhemmendorf</t>
  </si>
  <si>
    <t>Verwaltung / Polizei /
Sozialräume Bauhof</t>
  </si>
  <si>
    <t>Feuerwehr
Salzhemmendorf</t>
  </si>
  <si>
    <t>Kleiner Lahweg 2
31020 Salzhemmendorf</t>
  </si>
  <si>
    <t>Verwaltung / Feuerwehr</t>
  </si>
  <si>
    <t>Grundschule
Salzhemmendorf</t>
  </si>
  <si>
    <t>Felsenkellerweg
31020 Salzhemmendorf</t>
  </si>
  <si>
    <t>Kindertagesstätte
Salzhemmendorf</t>
  </si>
  <si>
    <t>Felsenkellerweg 13
31020 Salzhemmendorf</t>
  </si>
  <si>
    <t>Kindertagesstätte</t>
  </si>
  <si>
    <t>Kindertagesstätte
Lauenstein</t>
  </si>
  <si>
    <t>Mühlenstraße 7
31020 Salzhemmendorf</t>
  </si>
  <si>
    <t>Ev.-luth. Kirchengemeinde 
Lauenstein (Erbbaurecht: Flecken Salzhemmendorf)</t>
  </si>
  <si>
    <t>Mehrzweckhalle
Lauenstein</t>
  </si>
  <si>
    <t>Am Freibad
31020 Salzhemmendorf</t>
  </si>
  <si>
    <t>Dorfgemeinschaftshaus
Osterwald</t>
  </si>
  <si>
    <t>Drei-Linden-Straße 2
31020 Salzhemmendorf</t>
  </si>
  <si>
    <t>Dorfgemeinschaftshaus / Kindergarten / Gymnastikhalle</t>
  </si>
  <si>
    <t>Grundschule
Oldendorf</t>
  </si>
  <si>
    <t>Sporthalle
Oldendorf</t>
  </si>
  <si>
    <t>Am Sportplatz 1
31020 Salzhemmendorf</t>
  </si>
  <si>
    <t>Schulstraße 1
31020 Salzhemmendorf</t>
  </si>
  <si>
    <t>Kindertagesstätte
Oldendorf</t>
  </si>
  <si>
    <t>Am Sportplatz 3
31020 Salzhemmendorf</t>
  </si>
  <si>
    <t>Kindertagesstätte
Wallensen / Thüste</t>
  </si>
  <si>
    <t>Zur Sporthalle 1
31020 Salzhemmendorf</t>
  </si>
  <si>
    <t>Feuerwehr
Wallensen / Thüste</t>
  </si>
  <si>
    <t>Zur Sporthalle 2
31020 Salzhemmendorf</t>
  </si>
  <si>
    <t>Feuerwehrhaus</t>
  </si>
  <si>
    <t>Sporthalle
Wallensen / Thüste</t>
  </si>
  <si>
    <t>Zur Sporthalle 8
31020 Salzhemmendorf</t>
  </si>
  <si>
    <t>BAU-
JAHR</t>
  </si>
  <si>
    <t>Alter Weg 4
31863 Coppenbrügge</t>
  </si>
  <si>
    <t>Voremberger Straße 29
31863 Coppenbrügge</t>
  </si>
  <si>
    <t>Verwaltungsgebäude</t>
  </si>
  <si>
    <t>Grundschule
Bad Münder</t>
  </si>
  <si>
    <t>Kellerstraße 15
31848 Bad Münder</t>
  </si>
  <si>
    <t>Stadt Bad Münder</t>
  </si>
  <si>
    <t>Grundschulsporthalle
Bakede</t>
  </si>
  <si>
    <t>Schulstraße 7
31848 Bad Münder</t>
  </si>
  <si>
    <t>Rathaus
Bad Münder</t>
  </si>
  <si>
    <t>Obertorstraße 1
31848 Bad Münder</t>
  </si>
  <si>
    <t>Rathaus</t>
  </si>
  <si>
    <t>Steinhof
Bad Münder</t>
  </si>
  <si>
    <t>Steinhof 1
31848 Bad Münder</t>
  </si>
  <si>
    <t>Bruttokosten 
Baustein 1</t>
  </si>
  <si>
    <t>Bruttokosten
Baustein 2</t>
  </si>
  <si>
    <t>Förderhöhe
Baustein 1+2</t>
  </si>
  <si>
    <t>Untersuchung in Baustein 2</t>
  </si>
  <si>
    <t>x</t>
  </si>
  <si>
    <t>Untersuchung in Baustein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</si>
</sst>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\ &quot;m²&quot;"/>
    <numFmt numFmtId="165" formatCode="_-* #,##0\ &quot;€&quot;_-;\-* #,##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2" fillId="4" borderId="0" xfId="0" applyFont="1" applyFill="1"/>
    <xf numFmtId="0" fontId="0" fillId="0" borderId="0" xfId="0" applyFill="1"/>
    <xf numFmtId="0" fontId="4" fillId="0" borderId="0" xfId="0" applyFont="1" applyFill="1"/>
    <xf numFmtId="0" fontId="5" fillId="3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165" fontId="5" fillId="3" borderId="1" xfId="1" applyNumberFormat="1" applyFont="1" applyFill="1" applyBorder="1" applyAlignment="1">
      <alignment horizontal="left" vertical="top"/>
    </xf>
    <xf numFmtId="165" fontId="5" fillId="4" borderId="1" xfId="1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165" fontId="5" fillId="0" borderId="1" xfId="1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0" fontId="2" fillId="0" borderId="0" xfId="0" applyFont="1" applyFill="1"/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0" fontId="5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right" vertical="top"/>
    </xf>
    <xf numFmtId="0" fontId="2" fillId="0" borderId="8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5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right" vertical="top"/>
    </xf>
    <xf numFmtId="165" fontId="5" fillId="3" borderId="5" xfId="1" applyNumberFormat="1" applyFont="1" applyFill="1" applyBorder="1" applyAlignment="1">
      <alignment horizontal="left" vertical="top"/>
    </xf>
    <xf numFmtId="165" fontId="5" fillId="3" borderId="6" xfId="1" applyNumberFormat="1" applyFont="1" applyFill="1" applyBorder="1" applyAlignment="1">
      <alignment horizontal="left" vertical="top"/>
    </xf>
    <xf numFmtId="165" fontId="5" fillId="4" borderId="8" xfId="1" applyNumberFormat="1" applyFont="1" applyFill="1" applyBorder="1" applyAlignment="1">
      <alignment horizontal="left" vertical="top"/>
    </xf>
    <xf numFmtId="165" fontId="5" fillId="4" borderId="9" xfId="1" applyNumberFormat="1" applyFont="1" applyFill="1" applyBorder="1" applyAlignment="1">
      <alignment horizontal="left" vertical="top"/>
    </xf>
    <xf numFmtId="165" fontId="5" fillId="3" borderId="8" xfId="1" applyNumberFormat="1" applyFont="1" applyFill="1" applyBorder="1" applyAlignment="1">
      <alignment horizontal="left" vertical="top"/>
    </xf>
    <xf numFmtId="165" fontId="5" fillId="3" borderId="9" xfId="1" applyNumberFormat="1" applyFont="1" applyFill="1" applyBorder="1" applyAlignment="1">
      <alignment horizontal="left" vertical="top"/>
    </xf>
    <xf numFmtId="165" fontId="5" fillId="0" borderId="8" xfId="1" applyNumberFormat="1" applyFont="1" applyFill="1" applyBorder="1" applyAlignment="1">
      <alignment horizontal="left" vertical="top"/>
    </xf>
    <xf numFmtId="165" fontId="5" fillId="0" borderId="9" xfId="1" applyNumberFormat="1" applyFont="1" applyFill="1" applyBorder="1" applyAlignment="1">
      <alignment horizontal="left" vertical="top"/>
    </xf>
    <xf numFmtId="165" fontId="5" fillId="3" borderId="10" xfId="1" applyNumberFormat="1" applyFont="1" applyFill="1" applyBorder="1" applyAlignment="1">
      <alignment horizontal="left" vertical="top"/>
    </xf>
    <xf numFmtId="165" fontId="5" fillId="3" borderId="11" xfId="1" applyNumberFormat="1" applyFont="1" applyFill="1" applyBorder="1" applyAlignment="1">
      <alignment horizontal="left" vertical="top"/>
    </xf>
    <xf numFmtId="165" fontId="5" fillId="3" borderId="12" xfId="1" applyNumberFormat="1" applyFont="1" applyFill="1" applyBorder="1" applyAlignment="1">
      <alignment horizontal="left" vertical="top"/>
    </xf>
    <xf numFmtId="165" fontId="2" fillId="0" borderId="0" xfId="0" applyNumberFormat="1" applyFont="1" applyFill="1"/>
    <xf numFmtId="0" fontId="3" fillId="2" borderId="3" xfId="0" applyFont="1" applyFill="1" applyBorder="1" applyAlignment="1">
      <alignment horizontal="left" vertical="top" wrapText="1"/>
    </xf>
    <xf numFmtId="165" fontId="6" fillId="5" borderId="13" xfId="0" applyNumberFormat="1" applyFont="1" applyFill="1" applyBorder="1"/>
    <xf numFmtId="0" fontId="4" fillId="0" borderId="0" xfId="0" applyFont="1" applyFill="1" applyBorder="1"/>
    <xf numFmtId="0" fontId="3" fillId="2" borderId="16" xfId="0" applyFont="1" applyFill="1" applyBorder="1" applyAlignment="1">
      <alignment horizontal="left" vertical="top"/>
    </xf>
    <xf numFmtId="165" fontId="5" fillId="3" borderId="18" xfId="1" applyNumberFormat="1" applyFont="1" applyFill="1" applyBorder="1" applyAlignment="1">
      <alignment horizontal="left" vertical="top"/>
    </xf>
    <xf numFmtId="165" fontId="5" fillId="4" borderId="19" xfId="1" applyNumberFormat="1" applyFont="1" applyFill="1" applyBorder="1" applyAlignment="1">
      <alignment horizontal="left" vertical="top"/>
    </xf>
    <xf numFmtId="165" fontId="5" fillId="3" borderId="19" xfId="1" applyNumberFormat="1" applyFont="1" applyFill="1" applyBorder="1" applyAlignment="1">
      <alignment horizontal="left" vertical="top"/>
    </xf>
    <xf numFmtId="165" fontId="5" fillId="0" borderId="19" xfId="1" applyNumberFormat="1" applyFont="1" applyFill="1" applyBorder="1" applyAlignment="1">
      <alignment horizontal="left" vertical="top"/>
    </xf>
    <xf numFmtId="165" fontId="5" fillId="3" borderId="20" xfId="1" applyNumberFormat="1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164" fontId="5" fillId="3" borderId="6" xfId="0" applyNumberFormat="1" applyFont="1" applyFill="1" applyBorder="1" applyAlignment="1">
      <alignment horizontal="right" vertical="top"/>
    </xf>
    <xf numFmtId="164" fontId="5" fillId="4" borderId="1" xfId="0" applyNumberFormat="1" applyFont="1" applyFill="1" applyBorder="1" applyAlignment="1">
      <alignment horizontal="right" vertical="top"/>
    </xf>
    <xf numFmtId="164" fontId="5" fillId="3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164" fontId="5" fillId="3" borderId="11" xfId="0" applyNumberFormat="1" applyFont="1" applyFill="1" applyBorder="1" applyAlignment="1">
      <alignment horizontal="right" vertical="top"/>
    </xf>
    <xf numFmtId="164" fontId="5" fillId="0" borderId="6" xfId="0" applyNumberFormat="1" applyFont="1" applyFill="1" applyBorder="1" applyAlignment="1">
      <alignment horizontal="right" vertical="top"/>
    </xf>
    <xf numFmtId="164" fontId="5" fillId="0" borderId="11" xfId="0" applyNumberFormat="1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left" vertical="top" wrapText="1"/>
    </xf>
    <xf numFmtId="164" fontId="5" fillId="3" borderId="7" xfId="0" applyNumberFormat="1" applyFont="1" applyFill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4" fontId="5" fillId="3" borderId="9" xfId="0" applyNumberFormat="1" applyFont="1" applyFill="1" applyBorder="1" applyAlignment="1">
      <alignment horizontal="center" vertical="top"/>
    </xf>
    <xf numFmtId="164" fontId="5" fillId="0" borderId="9" xfId="0" applyNumberFormat="1" applyFont="1" applyFill="1" applyBorder="1" applyAlignment="1">
      <alignment horizontal="center" vertical="top"/>
    </xf>
    <xf numFmtId="164" fontId="5" fillId="3" borderId="12" xfId="0" applyNumberFormat="1" applyFont="1" applyFill="1" applyBorder="1" applyAlignment="1">
      <alignment horizontal="center" vertical="top"/>
    </xf>
    <xf numFmtId="164" fontId="5" fillId="0" borderId="7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center" vertical="top"/>
    </xf>
    <xf numFmtId="164" fontId="5" fillId="4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5" fillId="3" borderId="11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2" borderId="22" xfId="0" applyFont="1" applyFill="1" applyBorder="1" applyAlignment="1">
      <alignment horizontal="left" vertical="top"/>
    </xf>
    <xf numFmtId="0" fontId="2" fillId="3" borderId="21" xfId="0" applyFont="1" applyFill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3" borderId="19" xfId="0" applyFont="1" applyFill="1" applyBorder="1" applyAlignment="1">
      <alignment vertical="top"/>
    </xf>
    <xf numFmtId="0" fontId="2" fillId="0" borderId="20" xfId="0" applyFont="1" applyBorder="1" applyAlignment="1">
      <alignment vertical="top"/>
    </xf>
    <xf numFmtId="0" fontId="3" fillId="2" borderId="22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75"/>
  <sheetViews>
    <sheetView tabSelected="1" topLeftCell="E1" zoomScaleNormal="100" workbookViewId="0">
      <pane ySplit="1" topLeftCell="A83" activePane="bottomLeft" state="frozen"/>
      <selection pane="bottomLeft" activeCell="L75" sqref="L75"/>
    </sheetView>
  </sheetViews>
  <sheetFormatPr baseColWidth="10" defaultColWidth="11.42578125" defaultRowHeight="15" x14ac:dyDescent="0.25"/>
  <cols>
    <col min="1" max="1" width="4.7109375" style="1" bestFit="1" customWidth="1"/>
    <col min="2" max="2" width="25" style="1" bestFit="1" customWidth="1"/>
    <col min="3" max="3" width="34.28515625" style="1" customWidth="1"/>
    <col min="4" max="4" width="25.5703125" style="1" customWidth="1"/>
    <col min="5" max="5" width="35.7109375" style="1" customWidth="1"/>
    <col min="6" max="6" width="6.5703125" style="1" customWidth="1"/>
    <col min="7" max="7" width="10.42578125" style="1" bestFit="1" customWidth="1"/>
    <col min="8" max="8" width="15.42578125" style="85" bestFit="1" customWidth="1"/>
    <col min="9" max="9" width="15.42578125" style="1" bestFit="1" customWidth="1"/>
    <col min="10" max="10" width="3.28515625" style="4" customWidth="1"/>
    <col min="11" max="12" width="14.28515625" style="1" bestFit="1" customWidth="1"/>
    <col min="13" max="13" width="11.42578125" style="1"/>
    <col min="14" max="14" width="3.28515625" style="4" customWidth="1"/>
    <col min="15" max="15" width="14.140625" style="1" bestFit="1" customWidth="1"/>
    <col min="16" max="147" width="11.42578125" style="18"/>
    <col min="148" max="16384" width="11.42578125" style="1"/>
  </cols>
  <sheetData>
    <row r="1" spans="1:147" ht="30.75" thickBot="1" x14ac:dyDescent="0.3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51" t="s">
        <v>178</v>
      </c>
      <c r="G1" s="51" t="s">
        <v>5</v>
      </c>
      <c r="H1" s="51" t="s">
        <v>195</v>
      </c>
      <c r="I1" s="70" t="s">
        <v>197</v>
      </c>
      <c r="K1" s="60" t="s">
        <v>192</v>
      </c>
      <c r="L1" s="61" t="s">
        <v>193</v>
      </c>
      <c r="M1" s="54" t="s">
        <v>20</v>
      </c>
      <c r="O1" s="62" t="s">
        <v>194</v>
      </c>
    </row>
    <row r="2" spans="1:147" ht="28.5" customHeight="1" x14ac:dyDescent="0.25">
      <c r="A2" s="21">
        <v>1</v>
      </c>
      <c r="B2" s="22" t="s">
        <v>57</v>
      </c>
      <c r="C2" s="22" t="s">
        <v>56</v>
      </c>
      <c r="D2" s="23" t="s">
        <v>58</v>
      </c>
      <c r="E2" s="22" t="s">
        <v>14</v>
      </c>
      <c r="F2" s="24">
        <v>1736</v>
      </c>
      <c r="G2" s="63">
        <v>1381</v>
      </c>
      <c r="H2" s="78" t="s">
        <v>196</v>
      </c>
      <c r="I2" s="71"/>
      <c r="J2" s="5"/>
      <c r="K2" s="43">
        <v>400</v>
      </c>
      <c r="L2" s="9">
        <v>1400</v>
      </c>
      <c r="M2" s="44">
        <f t="shared" ref="M2:M23" si="0">SUM(K2:L2)</f>
        <v>1800</v>
      </c>
      <c r="N2" s="5"/>
      <c r="O2" s="57">
        <f>(K2+L2)*0.5</f>
        <v>900</v>
      </c>
      <c r="P2" s="50"/>
    </row>
    <row r="3" spans="1:147" s="3" customFormat="1" ht="28.5" customHeight="1" x14ac:dyDescent="0.25">
      <c r="A3" s="25">
        <v>2</v>
      </c>
      <c r="B3" s="11" t="s">
        <v>59</v>
      </c>
      <c r="C3" s="11" t="s">
        <v>60</v>
      </c>
      <c r="D3" s="7" t="s">
        <v>58</v>
      </c>
      <c r="E3" s="7" t="s">
        <v>45</v>
      </c>
      <c r="F3" s="16">
        <v>1898</v>
      </c>
      <c r="G3" s="64">
        <v>1226</v>
      </c>
      <c r="H3" s="79" t="s">
        <v>196</v>
      </c>
      <c r="I3" s="72"/>
      <c r="J3" s="5"/>
      <c r="K3" s="41">
        <v>400</v>
      </c>
      <c r="L3" s="10">
        <v>1400</v>
      </c>
      <c r="M3" s="42">
        <f t="shared" si="0"/>
        <v>1800</v>
      </c>
      <c r="N3" s="5"/>
      <c r="O3" s="56">
        <f>(K3+L3)*0.5</f>
        <v>900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</row>
    <row r="4" spans="1:147" ht="28.5" customHeight="1" x14ac:dyDescent="0.25">
      <c r="A4" s="26">
        <v>3</v>
      </c>
      <c r="B4" s="8" t="s">
        <v>61</v>
      </c>
      <c r="C4" s="8" t="s">
        <v>62</v>
      </c>
      <c r="D4" s="6" t="s">
        <v>58</v>
      </c>
      <c r="E4" s="6" t="s">
        <v>35</v>
      </c>
      <c r="F4" s="15">
        <v>1996</v>
      </c>
      <c r="G4" s="65">
        <v>2826</v>
      </c>
      <c r="H4" s="80"/>
      <c r="I4" s="73"/>
      <c r="J4" s="5"/>
      <c r="K4" s="43">
        <v>400</v>
      </c>
      <c r="L4" s="9">
        <v>1400</v>
      </c>
      <c r="M4" s="44">
        <f t="shared" si="0"/>
        <v>1800</v>
      </c>
      <c r="N4" s="5"/>
      <c r="O4" s="57">
        <f>(K4)*0.5</f>
        <v>200</v>
      </c>
    </row>
    <row r="5" spans="1:147" s="3" customFormat="1" ht="28.5" customHeight="1" x14ac:dyDescent="0.25">
      <c r="A5" s="25">
        <v>4</v>
      </c>
      <c r="B5" s="11" t="s">
        <v>63</v>
      </c>
      <c r="C5" s="11" t="s">
        <v>64</v>
      </c>
      <c r="D5" s="7" t="s">
        <v>58</v>
      </c>
      <c r="E5" s="7" t="s">
        <v>65</v>
      </c>
      <c r="F5" s="16">
        <v>1963</v>
      </c>
      <c r="G5" s="64">
        <v>3472</v>
      </c>
      <c r="H5" s="79" t="s">
        <v>196</v>
      </c>
      <c r="I5" s="72"/>
      <c r="J5" s="5"/>
      <c r="K5" s="41">
        <v>400</v>
      </c>
      <c r="L5" s="10">
        <v>2000</v>
      </c>
      <c r="M5" s="42">
        <f t="shared" si="0"/>
        <v>2400</v>
      </c>
      <c r="N5" s="5"/>
      <c r="O5" s="56">
        <f t="shared" ref="O5:O26" si="1">(K5+L5)*0.5</f>
        <v>1200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</row>
    <row r="6" spans="1:147" ht="28.5" customHeight="1" x14ac:dyDescent="0.25">
      <c r="A6" s="26">
        <v>5</v>
      </c>
      <c r="B6" s="8" t="s">
        <v>66</v>
      </c>
      <c r="C6" s="8" t="s">
        <v>67</v>
      </c>
      <c r="D6" s="6" t="s">
        <v>58</v>
      </c>
      <c r="E6" s="8" t="s">
        <v>68</v>
      </c>
      <c r="F6" s="15">
        <v>1530</v>
      </c>
      <c r="G6" s="65">
        <v>3924</v>
      </c>
      <c r="H6" s="80" t="s">
        <v>196</v>
      </c>
      <c r="I6" s="73"/>
      <c r="J6" s="5"/>
      <c r="K6" s="43">
        <v>400</v>
      </c>
      <c r="L6" s="9">
        <v>2000</v>
      </c>
      <c r="M6" s="44">
        <f t="shared" si="0"/>
        <v>2400</v>
      </c>
      <c r="N6" s="5"/>
      <c r="O6" s="57">
        <f t="shared" si="1"/>
        <v>1200</v>
      </c>
    </row>
    <row r="7" spans="1:147" s="3" customFormat="1" ht="28.5" customHeight="1" x14ac:dyDescent="0.25">
      <c r="A7" s="25">
        <v>6</v>
      </c>
      <c r="B7" s="11" t="s">
        <v>69</v>
      </c>
      <c r="C7" s="11" t="s">
        <v>70</v>
      </c>
      <c r="D7" s="7" t="s">
        <v>58</v>
      </c>
      <c r="E7" s="7" t="s">
        <v>71</v>
      </c>
      <c r="F7" s="16">
        <v>1973</v>
      </c>
      <c r="G7" s="64">
        <v>985</v>
      </c>
      <c r="H7" s="79" t="s">
        <v>196</v>
      </c>
      <c r="I7" s="72"/>
      <c r="J7" s="5"/>
      <c r="K7" s="41">
        <v>400</v>
      </c>
      <c r="L7" s="10">
        <v>800</v>
      </c>
      <c r="M7" s="42">
        <f t="shared" si="0"/>
        <v>1200</v>
      </c>
      <c r="N7" s="5"/>
      <c r="O7" s="56">
        <f t="shared" si="1"/>
        <v>600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</row>
    <row r="8" spans="1:147" ht="28.5" customHeight="1" x14ac:dyDescent="0.25">
      <c r="A8" s="26">
        <v>7</v>
      </c>
      <c r="B8" s="8" t="s">
        <v>72</v>
      </c>
      <c r="C8" s="8" t="s">
        <v>73</v>
      </c>
      <c r="D8" s="6" t="s">
        <v>58</v>
      </c>
      <c r="E8" s="6" t="s">
        <v>71</v>
      </c>
      <c r="F8" s="15">
        <v>1879</v>
      </c>
      <c r="G8" s="65">
        <v>949</v>
      </c>
      <c r="H8" s="80" t="s">
        <v>196</v>
      </c>
      <c r="I8" s="73"/>
      <c r="J8" s="5"/>
      <c r="K8" s="43">
        <v>400</v>
      </c>
      <c r="L8" s="9">
        <v>800</v>
      </c>
      <c r="M8" s="44">
        <f t="shared" si="0"/>
        <v>1200</v>
      </c>
      <c r="N8" s="5"/>
      <c r="O8" s="57">
        <f t="shared" si="1"/>
        <v>600</v>
      </c>
    </row>
    <row r="9" spans="1:147" s="3" customFormat="1" ht="28.5" customHeight="1" x14ac:dyDescent="0.25">
      <c r="A9" s="25">
        <v>8</v>
      </c>
      <c r="B9" s="11" t="s">
        <v>74</v>
      </c>
      <c r="C9" s="11" t="s">
        <v>75</v>
      </c>
      <c r="D9" s="7" t="s">
        <v>58</v>
      </c>
      <c r="E9" s="7" t="s">
        <v>108</v>
      </c>
      <c r="F9" s="16">
        <v>1978</v>
      </c>
      <c r="G9" s="64">
        <v>446</v>
      </c>
      <c r="H9" s="79" t="s">
        <v>196</v>
      </c>
      <c r="I9" s="72"/>
      <c r="J9" s="5"/>
      <c r="K9" s="41">
        <v>400</v>
      </c>
      <c r="L9" s="10">
        <v>800</v>
      </c>
      <c r="M9" s="42">
        <f t="shared" si="0"/>
        <v>1200</v>
      </c>
      <c r="N9" s="5"/>
      <c r="O9" s="56">
        <f t="shared" si="1"/>
        <v>600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</row>
    <row r="10" spans="1:147" ht="28.5" customHeight="1" x14ac:dyDescent="0.25">
      <c r="A10" s="26">
        <v>9</v>
      </c>
      <c r="B10" s="8" t="s">
        <v>76</v>
      </c>
      <c r="C10" s="8" t="s">
        <v>77</v>
      </c>
      <c r="D10" s="6" t="s">
        <v>58</v>
      </c>
      <c r="E10" s="6" t="s">
        <v>51</v>
      </c>
      <c r="F10" s="15">
        <v>1969</v>
      </c>
      <c r="G10" s="65">
        <v>1688</v>
      </c>
      <c r="H10" s="80" t="s">
        <v>196</v>
      </c>
      <c r="I10" s="73"/>
      <c r="J10" s="5"/>
      <c r="K10" s="43">
        <v>400</v>
      </c>
      <c r="L10" s="9">
        <v>1400</v>
      </c>
      <c r="M10" s="44">
        <f t="shared" si="0"/>
        <v>1800</v>
      </c>
      <c r="N10" s="5"/>
      <c r="O10" s="57">
        <f t="shared" si="1"/>
        <v>900</v>
      </c>
    </row>
    <row r="11" spans="1:147" s="3" customFormat="1" ht="28.5" customHeight="1" x14ac:dyDescent="0.25">
      <c r="A11" s="25">
        <v>10</v>
      </c>
      <c r="B11" s="11" t="s">
        <v>78</v>
      </c>
      <c r="C11" s="11" t="s">
        <v>79</v>
      </c>
      <c r="D11" s="7" t="s">
        <v>58</v>
      </c>
      <c r="E11" s="7" t="s">
        <v>51</v>
      </c>
      <c r="F11" s="16">
        <v>1984</v>
      </c>
      <c r="G11" s="64">
        <v>696</v>
      </c>
      <c r="H11" s="79" t="s">
        <v>196</v>
      </c>
      <c r="I11" s="72"/>
      <c r="J11" s="5"/>
      <c r="K11" s="41">
        <v>400</v>
      </c>
      <c r="L11" s="10">
        <v>800</v>
      </c>
      <c r="M11" s="42">
        <f t="shared" si="0"/>
        <v>1200</v>
      </c>
      <c r="N11" s="5"/>
      <c r="O11" s="56">
        <f t="shared" si="1"/>
        <v>600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</row>
    <row r="12" spans="1:147" ht="28.5" customHeight="1" x14ac:dyDescent="0.25">
      <c r="A12" s="26">
        <v>11</v>
      </c>
      <c r="B12" s="8" t="s">
        <v>80</v>
      </c>
      <c r="C12" s="8" t="s">
        <v>81</v>
      </c>
      <c r="D12" s="6" t="s">
        <v>58</v>
      </c>
      <c r="E12" s="6" t="s">
        <v>82</v>
      </c>
      <c r="F12" s="15">
        <v>1993</v>
      </c>
      <c r="G12" s="65">
        <v>1753</v>
      </c>
      <c r="H12" s="80" t="s">
        <v>196</v>
      </c>
      <c r="I12" s="73"/>
      <c r="J12" s="5"/>
      <c r="K12" s="43">
        <v>400</v>
      </c>
      <c r="L12" s="9">
        <v>1400</v>
      </c>
      <c r="M12" s="44">
        <f t="shared" si="0"/>
        <v>1800</v>
      </c>
      <c r="N12" s="5"/>
      <c r="O12" s="57">
        <f t="shared" si="1"/>
        <v>900</v>
      </c>
    </row>
    <row r="13" spans="1:147" s="3" customFormat="1" ht="28.5" customHeight="1" x14ac:dyDescent="0.25">
      <c r="A13" s="25">
        <v>12</v>
      </c>
      <c r="B13" s="11" t="s">
        <v>83</v>
      </c>
      <c r="C13" s="11" t="s">
        <v>84</v>
      </c>
      <c r="D13" s="7" t="s">
        <v>58</v>
      </c>
      <c r="E13" s="11" t="s">
        <v>85</v>
      </c>
      <c r="F13" s="16">
        <v>1969</v>
      </c>
      <c r="G13" s="64">
        <v>951</v>
      </c>
      <c r="H13" s="79" t="s">
        <v>196</v>
      </c>
      <c r="I13" s="72"/>
      <c r="J13" s="5"/>
      <c r="K13" s="41">
        <v>400</v>
      </c>
      <c r="L13" s="10">
        <v>800</v>
      </c>
      <c r="M13" s="42">
        <f t="shared" si="0"/>
        <v>1200</v>
      </c>
      <c r="N13" s="5"/>
      <c r="O13" s="56">
        <f t="shared" si="1"/>
        <v>600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</row>
    <row r="14" spans="1:147" ht="28.5" customHeight="1" x14ac:dyDescent="0.25">
      <c r="A14" s="26">
        <v>13</v>
      </c>
      <c r="B14" s="8" t="s">
        <v>86</v>
      </c>
      <c r="C14" s="8" t="s">
        <v>87</v>
      </c>
      <c r="D14" s="6" t="s">
        <v>58</v>
      </c>
      <c r="E14" s="8" t="s">
        <v>85</v>
      </c>
      <c r="F14" s="15">
        <v>1957</v>
      </c>
      <c r="G14" s="65">
        <f>258+65</f>
        <v>323</v>
      </c>
      <c r="H14" s="80" t="s">
        <v>196</v>
      </c>
      <c r="I14" s="73"/>
      <c r="J14" s="5"/>
      <c r="K14" s="43">
        <v>400</v>
      </c>
      <c r="L14" s="9">
        <v>800</v>
      </c>
      <c r="M14" s="44">
        <f t="shared" si="0"/>
        <v>1200</v>
      </c>
      <c r="N14" s="5"/>
      <c r="O14" s="57">
        <f t="shared" si="1"/>
        <v>600</v>
      </c>
    </row>
    <row r="15" spans="1:147" s="3" customFormat="1" ht="28.5" customHeight="1" x14ac:dyDescent="0.25">
      <c r="A15" s="25">
        <v>14</v>
      </c>
      <c r="B15" s="11" t="s">
        <v>88</v>
      </c>
      <c r="C15" s="11" t="s">
        <v>89</v>
      </c>
      <c r="D15" s="7" t="s">
        <v>58</v>
      </c>
      <c r="E15" s="11" t="s">
        <v>90</v>
      </c>
      <c r="F15" s="16">
        <v>1968</v>
      </c>
      <c r="G15" s="64">
        <v>493</v>
      </c>
      <c r="H15" s="79" t="s">
        <v>196</v>
      </c>
      <c r="I15" s="72"/>
      <c r="J15" s="5"/>
      <c r="K15" s="41">
        <v>400</v>
      </c>
      <c r="L15" s="10">
        <v>800</v>
      </c>
      <c r="M15" s="42">
        <f t="shared" si="0"/>
        <v>1200</v>
      </c>
      <c r="N15" s="5"/>
      <c r="O15" s="56">
        <f t="shared" si="1"/>
        <v>600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</row>
    <row r="16" spans="1:147" ht="28.5" customHeight="1" x14ac:dyDescent="0.25">
      <c r="A16" s="26">
        <v>15</v>
      </c>
      <c r="B16" s="8" t="s">
        <v>91</v>
      </c>
      <c r="C16" s="8" t="s">
        <v>92</v>
      </c>
      <c r="D16" s="6" t="s">
        <v>58</v>
      </c>
      <c r="E16" s="8" t="s">
        <v>85</v>
      </c>
      <c r="F16" s="15">
        <v>1994</v>
      </c>
      <c r="G16" s="65">
        <v>394</v>
      </c>
      <c r="H16" s="80" t="s">
        <v>196</v>
      </c>
      <c r="I16" s="73"/>
      <c r="J16" s="5"/>
      <c r="K16" s="43">
        <v>400</v>
      </c>
      <c r="L16" s="9">
        <v>800</v>
      </c>
      <c r="M16" s="44">
        <f t="shared" si="0"/>
        <v>1200</v>
      </c>
      <c r="N16" s="5"/>
      <c r="O16" s="57">
        <f t="shared" si="1"/>
        <v>600</v>
      </c>
    </row>
    <row r="17" spans="1:147" s="3" customFormat="1" ht="28.5" customHeight="1" x14ac:dyDescent="0.25">
      <c r="A17" s="25">
        <v>16</v>
      </c>
      <c r="B17" s="11" t="s">
        <v>93</v>
      </c>
      <c r="C17" s="11" t="s">
        <v>94</v>
      </c>
      <c r="D17" s="7" t="s">
        <v>58</v>
      </c>
      <c r="E17" s="7" t="s">
        <v>71</v>
      </c>
      <c r="F17" s="16">
        <v>1992</v>
      </c>
      <c r="G17" s="64">
        <v>422</v>
      </c>
      <c r="H17" s="79" t="s">
        <v>196</v>
      </c>
      <c r="I17" s="72"/>
      <c r="J17" s="5"/>
      <c r="K17" s="41">
        <v>400</v>
      </c>
      <c r="L17" s="10">
        <v>800</v>
      </c>
      <c r="M17" s="42">
        <f t="shared" si="0"/>
        <v>1200</v>
      </c>
      <c r="N17" s="5"/>
      <c r="O17" s="56">
        <f t="shared" si="1"/>
        <v>600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</row>
    <row r="18" spans="1:147" ht="28.5" customHeight="1" x14ac:dyDescent="0.25">
      <c r="A18" s="26">
        <v>17</v>
      </c>
      <c r="B18" s="8" t="s">
        <v>95</v>
      </c>
      <c r="C18" s="8" t="s">
        <v>96</v>
      </c>
      <c r="D18" s="6" t="s">
        <v>58</v>
      </c>
      <c r="E18" s="6" t="s">
        <v>97</v>
      </c>
      <c r="F18" s="15">
        <v>1984</v>
      </c>
      <c r="G18" s="65">
        <v>1573</v>
      </c>
      <c r="H18" s="80" t="s">
        <v>196</v>
      </c>
      <c r="I18" s="73"/>
      <c r="J18" s="5"/>
      <c r="K18" s="43">
        <v>400</v>
      </c>
      <c r="L18" s="9">
        <v>1400</v>
      </c>
      <c r="M18" s="44">
        <f t="shared" si="0"/>
        <v>1800</v>
      </c>
      <c r="N18" s="5"/>
      <c r="O18" s="57">
        <f t="shared" si="1"/>
        <v>900</v>
      </c>
    </row>
    <row r="19" spans="1:147" ht="28.5" customHeight="1" x14ac:dyDescent="0.25">
      <c r="A19" s="25">
        <v>18</v>
      </c>
      <c r="B19" s="12" t="s">
        <v>98</v>
      </c>
      <c r="C19" s="12" t="s">
        <v>99</v>
      </c>
      <c r="D19" s="13" t="s">
        <v>58</v>
      </c>
      <c r="E19" s="12" t="s">
        <v>100</v>
      </c>
      <c r="F19" s="17">
        <v>1971</v>
      </c>
      <c r="G19" s="66">
        <v>511</v>
      </c>
      <c r="H19" s="81" t="s">
        <v>196</v>
      </c>
      <c r="I19" s="74"/>
      <c r="J19" s="5"/>
      <c r="K19" s="45">
        <v>400</v>
      </c>
      <c r="L19" s="14">
        <v>800</v>
      </c>
      <c r="M19" s="46">
        <f t="shared" si="0"/>
        <v>1200</v>
      </c>
      <c r="N19" s="5"/>
      <c r="O19" s="58">
        <f t="shared" si="1"/>
        <v>600</v>
      </c>
    </row>
    <row r="20" spans="1:147" ht="28.5" customHeight="1" thickBot="1" x14ac:dyDescent="0.3">
      <c r="A20" s="27">
        <v>19</v>
      </c>
      <c r="B20" s="28" t="s">
        <v>101</v>
      </c>
      <c r="C20" s="28" t="s">
        <v>99</v>
      </c>
      <c r="D20" s="29" t="s">
        <v>58</v>
      </c>
      <c r="E20" s="29" t="s">
        <v>42</v>
      </c>
      <c r="F20" s="30">
        <v>1976</v>
      </c>
      <c r="G20" s="67">
        <v>3121</v>
      </c>
      <c r="H20" s="82" t="s">
        <v>196</v>
      </c>
      <c r="I20" s="75"/>
      <c r="J20" s="5"/>
      <c r="K20" s="47">
        <v>400</v>
      </c>
      <c r="L20" s="48">
        <v>2000</v>
      </c>
      <c r="M20" s="49">
        <f t="shared" si="0"/>
        <v>2400</v>
      </c>
      <c r="N20" s="5"/>
      <c r="O20" s="59">
        <f t="shared" si="1"/>
        <v>1200</v>
      </c>
    </row>
    <row r="21" spans="1:147" ht="28.5" customHeight="1" x14ac:dyDescent="0.25">
      <c r="A21" s="25">
        <v>21</v>
      </c>
      <c r="B21" s="12" t="s">
        <v>104</v>
      </c>
      <c r="C21" s="12" t="s">
        <v>105</v>
      </c>
      <c r="D21" s="13" t="s">
        <v>102</v>
      </c>
      <c r="E21" s="13" t="s">
        <v>103</v>
      </c>
      <c r="F21" s="17">
        <v>1980</v>
      </c>
      <c r="G21" s="66">
        <v>2587</v>
      </c>
      <c r="H21" s="81" t="s">
        <v>196</v>
      </c>
      <c r="I21" s="74"/>
      <c r="J21" s="5"/>
      <c r="K21" s="45">
        <v>400</v>
      </c>
      <c r="L21" s="14">
        <v>1400</v>
      </c>
      <c r="M21" s="46">
        <f t="shared" si="0"/>
        <v>1800</v>
      </c>
      <c r="N21" s="5"/>
      <c r="O21" s="58">
        <f t="shared" si="1"/>
        <v>900</v>
      </c>
    </row>
    <row r="22" spans="1:147" ht="28.5" customHeight="1" x14ac:dyDescent="0.25">
      <c r="A22" s="26">
        <v>23</v>
      </c>
      <c r="B22" s="8" t="s">
        <v>106</v>
      </c>
      <c r="C22" s="8" t="s">
        <v>107</v>
      </c>
      <c r="D22" s="6" t="s">
        <v>102</v>
      </c>
      <c r="E22" s="8" t="s">
        <v>109</v>
      </c>
      <c r="F22" s="15">
        <v>1965</v>
      </c>
      <c r="G22" s="65">
        <v>865</v>
      </c>
      <c r="H22" s="80" t="s">
        <v>196</v>
      </c>
      <c r="I22" s="73"/>
      <c r="J22" s="5"/>
      <c r="K22" s="43">
        <v>400</v>
      </c>
      <c r="L22" s="9">
        <v>800</v>
      </c>
      <c r="M22" s="44">
        <f t="shared" si="0"/>
        <v>1200</v>
      </c>
      <c r="N22" s="5"/>
      <c r="O22" s="57">
        <f t="shared" si="1"/>
        <v>600</v>
      </c>
    </row>
    <row r="23" spans="1:147" s="18" customFormat="1" ht="28.5" customHeight="1" thickBot="1" x14ac:dyDescent="0.3">
      <c r="A23" s="25">
        <v>26</v>
      </c>
      <c r="B23" s="12" t="s">
        <v>112</v>
      </c>
      <c r="C23" s="12" t="s">
        <v>110</v>
      </c>
      <c r="D23" s="13" t="s">
        <v>102</v>
      </c>
      <c r="E23" s="13" t="s">
        <v>111</v>
      </c>
      <c r="F23" s="17">
        <v>1973</v>
      </c>
      <c r="G23" s="66">
        <v>1900</v>
      </c>
      <c r="H23" s="81" t="s">
        <v>196</v>
      </c>
      <c r="I23" s="74"/>
      <c r="J23" s="5"/>
      <c r="K23" s="45">
        <v>400</v>
      </c>
      <c r="L23" s="14">
        <v>1400</v>
      </c>
      <c r="M23" s="46">
        <f t="shared" si="0"/>
        <v>1800</v>
      </c>
      <c r="N23" s="5"/>
      <c r="O23" s="58">
        <f t="shared" si="1"/>
        <v>900</v>
      </c>
    </row>
    <row r="24" spans="1:147" ht="28.5" customHeight="1" x14ac:dyDescent="0.25">
      <c r="A24" s="21">
        <v>31</v>
      </c>
      <c r="B24" s="22" t="s">
        <v>6</v>
      </c>
      <c r="C24" s="22" t="s">
        <v>179</v>
      </c>
      <c r="D24" s="23" t="s">
        <v>11</v>
      </c>
      <c r="E24" s="22" t="s">
        <v>12</v>
      </c>
      <c r="F24" s="24">
        <v>1950</v>
      </c>
      <c r="G24" s="63">
        <v>1173</v>
      </c>
      <c r="H24" s="78" t="s">
        <v>196</v>
      </c>
      <c r="I24" s="71"/>
      <c r="J24" s="5"/>
      <c r="K24" s="39">
        <v>400</v>
      </c>
      <c r="L24" s="40">
        <v>1400</v>
      </c>
      <c r="M24" s="44">
        <f t="shared" ref="M24:M52" si="2">SUM(K24:L24)</f>
        <v>1800</v>
      </c>
      <c r="N24" s="5"/>
      <c r="O24" s="55">
        <f t="shared" si="1"/>
        <v>900</v>
      </c>
    </row>
    <row r="25" spans="1:147" ht="28.5" customHeight="1" x14ac:dyDescent="0.25">
      <c r="A25" s="25">
        <v>32</v>
      </c>
      <c r="B25" s="12" t="s">
        <v>7</v>
      </c>
      <c r="C25" s="12" t="s">
        <v>17</v>
      </c>
      <c r="D25" s="13" t="s">
        <v>11</v>
      </c>
      <c r="E25" s="12" t="s">
        <v>13</v>
      </c>
      <c r="F25" s="17">
        <v>1800</v>
      </c>
      <c r="G25" s="66">
        <v>853</v>
      </c>
      <c r="H25" s="81" t="s">
        <v>196</v>
      </c>
      <c r="I25" s="74"/>
      <c r="J25" s="5"/>
      <c r="K25" s="45">
        <v>400</v>
      </c>
      <c r="L25" s="14">
        <v>800</v>
      </c>
      <c r="M25" s="46">
        <f t="shared" si="2"/>
        <v>1200</v>
      </c>
      <c r="N25" s="5"/>
      <c r="O25" s="58">
        <f t="shared" si="1"/>
        <v>600</v>
      </c>
    </row>
    <row r="26" spans="1:147" ht="28.5" customHeight="1" x14ac:dyDescent="0.25">
      <c r="A26" s="26">
        <v>33</v>
      </c>
      <c r="B26" s="8" t="s">
        <v>8</v>
      </c>
      <c r="C26" s="8" t="s">
        <v>18</v>
      </c>
      <c r="D26" s="6" t="s">
        <v>11</v>
      </c>
      <c r="E26" s="8" t="s">
        <v>14</v>
      </c>
      <c r="F26" s="15">
        <v>1850</v>
      </c>
      <c r="G26" s="65">
        <v>1151</v>
      </c>
      <c r="H26" s="80" t="s">
        <v>196</v>
      </c>
      <c r="I26" s="73"/>
      <c r="J26" s="5"/>
      <c r="K26" s="43">
        <v>400</v>
      </c>
      <c r="L26" s="9">
        <v>1400</v>
      </c>
      <c r="M26" s="44">
        <f t="shared" si="2"/>
        <v>1800</v>
      </c>
      <c r="N26" s="5"/>
      <c r="O26" s="57">
        <f t="shared" si="1"/>
        <v>900</v>
      </c>
    </row>
    <row r="27" spans="1:147" ht="28.5" customHeight="1" x14ac:dyDescent="0.25">
      <c r="A27" s="25">
        <v>34</v>
      </c>
      <c r="B27" s="12" t="s">
        <v>9</v>
      </c>
      <c r="C27" s="12" t="s">
        <v>19</v>
      </c>
      <c r="D27" s="13" t="s">
        <v>11</v>
      </c>
      <c r="E27" s="12" t="s">
        <v>15</v>
      </c>
      <c r="F27" s="17">
        <v>1996</v>
      </c>
      <c r="G27" s="66">
        <v>249</v>
      </c>
      <c r="H27" s="81"/>
      <c r="I27" s="74"/>
      <c r="J27" s="5"/>
      <c r="K27" s="45">
        <v>400</v>
      </c>
      <c r="L27" s="14">
        <v>800</v>
      </c>
      <c r="M27" s="46">
        <f t="shared" si="2"/>
        <v>1200</v>
      </c>
      <c r="N27" s="5"/>
      <c r="O27" s="58">
        <f>(K27)*0.5</f>
        <v>200</v>
      </c>
    </row>
    <row r="28" spans="1:147" ht="28.5" customHeight="1" thickBot="1" x14ac:dyDescent="0.3">
      <c r="A28" s="27">
        <v>35</v>
      </c>
      <c r="B28" s="28" t="s">
        <v>10</v>
      </c>
      <c r="C28" s="28" t="s">
        <v>180</v>
      </c>
      <c r="D28" s="29" t="s">
        <v>11</v>
      </c>
      <c r="E28" s="28" t="s">
        <v>16</v>
      </c>
      <c r="F28" s="30">
        <v>1885</v>
      </c>
      <c r="G28" s="67">
        <v>1931</v>
      </c>
      <c r="H28" s="82" t="s">
        <v>196</v>
      </c>
      <c r="I28" s="75"/>
      <c r="J28" s="5"/>
      <c r="K28" s="43">
        <v>400</v>
      </c>
      <c r="L28" s="9">
        <v>1400</v>
      </c>
      <c r="M28" s="44">
        <f t="shared" si="2"/>
        <v>1800</v>
      </c>
      <c r="N28" s="5"/>
      <c r="O28" s="57">
        <f t="shared" ref="O28:O36" si="3">(K28+L28)*0.5</f>
        <v>900</v>
      </c>
    </row>
    <row r="29" spans="1:147" ht="28.5" customHeight="1" x14ac:dyDescent="0.25">
      <c r="A29" s="31">
        <v>36</v>
      </c>
      <c r="B29" s="32" t="s">
        <v>30</v>
      </c>
      <c r="C29" s="32" t="s">
        <v>27</v>
      </c>
      <c r="D29" s="33" t="s">
        <v>28</v>
      </c>
      <c r="E29" s="32" t="s">
        <v>29</v>
      </c>
      <c r="F29" s="34">
        <v>1965</v>
      </c>
      <c r="G29" s="68">
        <v>5236</v>
      </c>
      <c r="H29" s="83" t="s">
        <v>196</v>
      </c>
      <c r="I29" s="76"/>
      <c r="J29" s="5"/>
      <c r="K29" s="45">
        <v>400</v>
      </c>
      <c r="L29" s="14">
        <v>2000</v>
      </c>
      <c r="M29" s="46">
        <f t="shared" si="2"/>
        <v>2400</v>
      </c>
      <c r="N29" s="5"/>
      <c r="O29" s="58">
        <f t="shared" si="3"/>
        <v>1200</v>
      </c>
    </row>
    <row r="30" spans="1:147" ht="28.5" customHeight="1" x14ac:dyDescent="0.25">
      <c r="A30" s="26">
        <v>37</v>
      </c>
      <c r="B30" s="8" t="s">
        <v>31</v>
      </c>
      <c r="C30" s="8" t="s">
        <v>32</v>
      </c>
      <c r="D30" s="6" t="s">
        <v>28</v>
      </c>
      <c r="E30" s="8" t="s">
        <v>12</v>
      </c>
      <c r="F30" s="15">
        <v>1965</v>
      </c>
      <c r="G30" s="65">
        <v>1358</v>
      </c>
      <c r="H30" s="80" t="s">
        <v>196</v>
      </c>
      <c r="I30" s="73"/>
      <c r="J30" s="5"/>
      <c r="K30" s="43">
        <v>400</v>
      </c>
      <c r="L30" s="9">
        <v>1400</v>
      </c>
      <c r="M30" s="44">
        <f t="shared" si="2"/>
        <v>1800</v>
      </c>
      <c r="N30" s="5"/>
      <c r="O30" s="57">
        <f t="shared" si="3"/>
        <v>900</v>
      </c>
    </row>
    <row r="31" spans="1:147" ht="28.5" customHeight="1" x14ac:dyDescent="0.25">
      <c r="A31" s="25">
        <v>38</v>
      </c>
      <c r="B31" s="12" t="s">
        <v>33</v>
      </c>
      <c r="C31" s="12" t="s">
        <v>34</v>
      </c>
      <c r="D31" s="13" t="s">
        <v>28</v>
      </c>
      <c r="E31" s="12" t="s">
        <v>35</v>
      </c>
      <c r="F31" s="17">
        <v>1955</v>
      </c>
      <c r="G31" s="66">
        <v>1248</v>
      </c>
      <c r="H31" s="81" t="s">
        <v>196</v>
      </c>
      <c r="I31" s="74"/>
      <c r="J31" s="5"/>
      <c r="K31" s="45">
        <v>400</v>
      </c>
      <c r="L31" s="14">
        <v>1400</v>
      </c>
      <c r="M31" s="46">
        <f t="shared" si="2"/>
        <v>1800</v>
      </c>
      <c r="N31" s="5"/>
      <c r="O31" s="58">
        <f t="shared" si="3"/>
        <v>900</v>
      </c>
    </row>
    <row r="32" spans="1:147" ht="28.5" customHeight="1" x14ac:dyDescent="0.25">
      <c r="A32" s="26">
        <v>39</v>
      </c>
      <c r="B32" s="8" t="s">
        <v>36</v>
      </c>
      <c r="C32" s="8" t="s">
        <v>37</v>
      </c>
      <c r="D32" s="6" t="s">
        <v>28</v>
      </c>
      <c r="E32" s="8" t="s">
        <v>35</v>
      </c>
      <c r="F32" s="15">
        <v>1958</v>
      </c>
      <c r="G32" s="65">
        <v>1353</v>
      </c>
      <c r="H32" s="80" t="s">
        <v>196</v>
      </c>
      <c r="I32" s="73"/>
      <c r="J32" s="5"/>
      <c r="K32" s="43">
        <v>400</v>
      </c>
      <c r="L32" s="9">
        <v>1400</v>
      </c>
      <c r="M32" s="44">
        <f t="shared" si="2"/>
        <v>1800</v>
      </c>
      <c r="N32" s="5"/>
      <c r="O32" s="57">
        <f t="shared" si="3"/>
        <v>900</v>
      </c>
    </row>
    <row r="33" spans="1:15" ht="28.5" customHeight="1" x14ac:dyDescent="0.25">
      <c r="A33" s="25">
        <v>40</v>
      </c>
      <c r="B33" s="12" t="s">
        <v>38</v>
      </c>
      <c r="C33" s="12" t="s">
        <v>39</v>
      </c>
      <c r="D33" s="13" t="s">
        <v>28</v>
      </c>
      <c r="E33" s="12" t="s">
        <v>35</v>
      </c>
      <c r="F33" s="17">
        <v>1958</v>
      </c>
      <c r="G33" s="66">
        <v>3236</v>
      </c>
      <c r="H33" s="81" t="s">
        <v>196</v>
      </c>
      <c r="I33" s="74"/>
      <c r="J33" s="5"/>
      <c r="K33" s="45">
        <v>400</v>
      </c>
      <c r="L33" s="14">
        <v>2000</v>
      </c>
      <c r="M33" s="46">
        <f t="shared" si="2"/>
        <v>2400</v>
      </c>
      <c r="N33" s="5"/>
      <c r="O33" s="58">
        <f t="shared" si="3"/>
        <v>1200</v>
      </c>
    </row>
    <row r="34" spans="1:15" ht="28.5" customHeight="1" x14ac:dyDescent="0.25">
      <c r="A34" s="26">
        <v>41</v>
      </c>
      <c r="B34" s="8" t="s">
        <v>40</v>
      </c>
      <c r="C34" s="8" t="s">
        <v>41</v>
      </c>
      <c r="D34" s="6" t="s">
        <v>28</v>
      </c>
      <c r="E34" s="8" t="s">
        <v>42</v>
      </c>
      <c r="F34" s="15">
        <v>1983</v>
      </c>
      <c r="G34" s="65">
        <v>3227</v>
      </c>
      <c r="H34" s="80" t="s">
        <v>196</v>
      </c>
      <c r="I34" s="73"/>
      <c r="J34" s="5"/>
      <c r="K34" s="43">
        <v>400</v>
      </c>
      <c r="L34" s="9">
        <v>2000</v>
      </c>
      <c r="M34" s="44">
        <f t="shared" si="2"/>
        <v>2400</v>
      </c>
      <c r="N34" s="5"/>
      <c r="O34" s="57">
        <f t="shared" si="3"/>
        <v>1200</v>
      </c>
    </row>
    <row r="35" spans="1:15" ht="28.5" customHeight="1" x14ac:dyDescent="0.25">
      <c r="A35" s="25">
        <v>42</v>
      </c>
      <c r="B35" s="12" t="s">
        <v>43</v>
      </c>
      <c r="C35" s="12" t="s">
        <v>44</v>
      </c>
      <c r="D35" s="13" t="s">
        <v>28</v>
      </c>
      <c r="E35" s="12" t="s">
        <v>45</v>
      </c>
      <c r="F35" s="17">
        <v>1985</v>
      </c>
      <c r="G35" s="66">
        <v>1081</v>
      </c>
      <c r="H35" s="81" t="s">
        <v>196</v>
      </c>
      <c r="I35" s="74"/>
      <c r="J35" s="5"/>
      <c r="K35" s="45">
        <v>400</v>
      </c>
      <c r="L35" s="14">
        <v>1400</v>
      </c>
      <c r="M35" s="46">
        <f t="shared" si="2"/>
        <v>1800</v>
      </c>
      <c r="N35" s="5"/>
      <c r="O35" s="58">
        <f t="shared" si="3"/>
        <v>900</v>
      </c>
    </row>
    <row r="36" spans="1:15" ht="28.5" customHeight="1" x14ac:dyDescent="0.25">
      <c r="A36" s="26">
        <v>43</v>
      </c>
      <c r="B36" s="8" t="s">
        <v>46</v>
      </c>
      <c r="C36" s="8" t="s">
        <v>47</v>
      </c>
      <c r="D36" s="6" t="s">
        <v>28</v>
      </c>
      <c r="E36" s="8" t="s">
        <v>48</v>
      </c>
      <c r="F36" s="15">
        <v>1978</v>
      </c>
      <c r="G36" s="65">
        <v>3043</v>
      </c>
      <c r="H36" s="80" t="s">
        <v>196</v>
      </c>
      <c r="I36" s="73"/>
      <c r="J36" s="5"/>
      <c r="K36" s="43">
        <v>400</v>
      </c>
      <c r="L36" s="9">
        <v>2000</v>
      </c>
      <c r="M36" s="44">
        <f t="shared" si="2"/>
        <v>2400</v>
      </c>
      <c r="N36" s="5"/>
      <c r="O36" s="57">
        <f t="shared" si="3"/>
        <v>1200</v>
      </c>
    </row>
    <row r="37" spans="1:15" ht="28.5" customHeight="1" x14ac:dyDescent="0.25">
      <c r="A37" s="25">
        <v>44</v>
      </c>
      <c r="B37" s="12" t="s">
        <v>49</v>
      </c>
      <c r="C37" s="12" t="s">
        <v>50</v>
      </c>
      <c r="D37" s="13" t="s">
        <v>28</v>
      </c>
      <c r="E37" s="12" t="s">
        <v>51</v>
      </c>
      <c r="F37" s="17">
        <v>2006</v>
      </c>
      <c r="G37" s="66">
        <v>659</v>
      </c>
      <c r="H37" s="81"/>
      <c r="I37" s="74"/>
      <c r="J37" s="5"/>
      <c r="K37" s="45">
        <v>400</v>
      </c>
      <c r="L37" s="14">
        <v>800</v>
      </c>
      <c r="M37" s="46">
        <f t="shared" si="2"/>
        <v>1200</v>
      </c>
      <c r="N37" s="5"/>
      <c r="O37" s="58">
        <f>(K37)*0.5</f>
        <v>200</v>
      </c>
    </row>
    <row r="38" spans="1:15" ht="28.5" customHeight="1" x14ac:dyDescent="0.25">
      <c r="A38" s="26">
        <v>45</v>
      </c>
      <c r="B38" s="8" t="s">
        <v>52</v>
      </c>
      <c r="C38" s="8" t="s">
        <v>34</v>
      </c>
      <c r="D38" s="6" t="s">
        <v>28</v>
      </c>
      <c r="E38" s="8" t="s">
        <v>51</v>
      </c>
      <c r="F38" s="15">
        <v>1985</v>
      </c>
      <c r="G38" s="65">
        <v>1197</v>
      </c>
      <c r="H38" s="80" t="s">
        <v>196</v>
      </c>
      <c r="I38" s="73"/>
      <c r="J38" s="5"/>
      <c r="K38" s="43">
        <v>400</v>
      </c>
      <c r="L38" s="9">
        <v>1400</v>
      </c>
      <c r="M38" s="44">
        <f t="shared" si="2"/>
        <v>1800</v>
      </c>
      <c r="N38" s="5"/>
      <c r="O38" s="57">
        <f>(K38+L38)*0.5</f>
        <v>900</v>
      </c>
    </row>
    <row r="39" spans="1:15" ht="28.5" customHeight="1" x14ac:dyDescent="0.25">
      <c r="A39" s="25">
        <v>46</v>
      </c>
      <c r="B39" s="12" t="s">
        <v>53</v>
      </c>
      <c r="C39" s="12" t="s">
        <v>37</v>
      </c>
      <c r="D39" s="13" t="s">
        <v>28</v>
      </c>
      <c r="E39" s="12" t="s">
        <v>51</v>
      </c>
      <c r="F39" s="17">
        <v>1978</v>
      </c>
      <c r="G39" s="66">
        <v>690</v>
      </c>
      <c r="H39" s="81" t="s">
        <v>196</v>
      </c>
      <c r="I39" s="74"/>
      <c r="J39" s="5"/>
      <c r="K39" s="45">
        <v>400</v>
      </c>
      <c r="L39" s="14">
        <v>800</v>
      </c>
      <c r="M39" s="46">
        <f t="shared" si="2"/>
        <v>1200</v>
      </c>
      <c r="N39" s="5"/>
      <c r="O39" s="58">
        <f>(K39+L39)*0.5</f>
        <v>600</v>
      </c>
    </row>
    <row r="40" spans="1:15" ht="28.5" customHeight="1" thickBot="1" x14ac:dyDescent="0.3">
      <c r="A40" s="27">
        <v>47</v>
      </c>
      <c r="B40" s="28" t="s">
        <v>54</v>
      </c>
      <c r="C40" s="28" t="s">
        <v>55</v>
      </c>
      <c r="D40" s="29" t="s">
        <v>28</v>
      </c>
      <c r="E40" s="28" t="s">
        <v>51</v>
      </c>
      <c r="F40" s="30">
        <v>1981</v>
      </c>
      <c r="G40" s="67">
        <v>932</v>
      </c>
      <c r="H40" s="82" t="s">
        <v>196</v>
      </c>
      <c r="I40" s="75"/>
      <c r="J40" s="5"/>
      <c r="K40" s="43">
        <v>400</v>
      </c>
      <c r="L40" s="9">
        <v>800</v>
      </c>
      <c r="M40" s="44">
        <f t="shared" si="2"/>
        <v>1200</v>
      </c>
      <c r="N40" s="5"/>
      <c r="O40" s="57">
        <f>(K40+L40)*0.5</f>
        <v>600</v>
      </c>
    </row>
    <row r="41" spans="1:15" s="18" customFormat="1" ht="28.5" customHeight="1" x14ac:dyDescent="0.25">
      <c r="A41" s="31">
        <v>70</v>
      </c>
      <c r="B41" s="32" t="s">
        <v>113</v>
      </c>
      <c r="C41" s="32" t="s">
        <v>114</v>
      </c>
      <c r="D41" s="33" t="s">
        <v>115</v>
      </c>
      <c r="E41" s="32" t="s">
        <v>14</v>
      </c>
      <c r="F41" s="34">
        <v>1900</v>
      </c>
      <c r="G41" s="68">
        <v>2804</v>
      </c>
      <c r="H41" s="83" t="s">
        <v>196</v>
      </c>
      <c r="I41" s="76"/>
      <c r="J41" s="53"/>
      <c r="K41" s="45">
        <v>400</v>
      </c>
      <c r="L41" s="14">
        <v>1400</v>
      </c>
      <c r="M41" s="46">
        <f t="shared" si="2"/>
        <v>1800</v>
      </c>
      <c r="N41" s="5"/>
      <c r="O41" s="58">
        <f t="shared" ref="O41:O71" si="4">(K41+L41)*0.5</f>
        <v>900</v>
      </c>
    </row>
    <row r="42" spans="1:15" s="18" customFormat="1" ht="28.5" customHeight="1" x14ac:dyDescent="0.25">
      <c r="A42" s="26">
        <v>71</v>
      </c>
      <c r="B42" s="8" t="s">
        <v>116</v>
      </c>
      <c r="C42" s="8" t="s">
        <v>117</v>
      </c>
      <c r="D42" s="6" t="s">
        <v>115</v>
      </c>
      <c r="E42" s="8" t="s">
        <v>118</v>
      </c>
      <c r="F42" s="15">
        <v>1981</v>
      </c>
      <c r="G42" s="65">
        <v>2250</v>
      </c>
      <c r="H42" s="80" t="s">
        <v>196</v>
      </c>
      <c r="I42" s="73"/>
      <c r="J42" s="53"/>
      <c r="K42" s="43">
        <v>400</v>
      </c>
      <c r="L42" s="9">
        <v>1400</v>
      </c>
      <c r="M42" s="44">
        <f t="shared" si="2"/>
        <v>1800</v>
      </c>
      <c r="N42" s="5"/>
      <c r="O42" s="57">
        <f t="shared" si="4"/>
        <v>900</v>
      </c>
    </row>
    <row r="43" spans="1:15" s="18" customFormat="1" ht="28.5" customHeight="1" x14ac:dyDescent="0.25">
      <c r="A43" s="25">
        <v>72</v>
      </c>
      <c r="B43" s="12" t="s">
        <v>119</v>
      </c>
      <c r="C43" s="12" t="s">
        <v>120</v>
      </c>
      <c r="D43" s="13" t="s">
        <v>115</v>
      </c>
      <c r="E43" s="12" t="s">
        <v>111</v>
      </c>
      <c r="F43" s="17">
        <v>1996</v>
      </c>
      <c r="G43" s="66">
        <v>2325</v>
      </c>
      <c r="H43" s="81"/>
      <c r="I43" s="74"/>
      <c r="J43" s="53"/>
      <c r="K43" s="45">
        <v>400</v>
      </c>
      <c r="L43" s="14">
        <v>1400</v>
      </c>
      <c r="M43" s="46">
        <f t="shared" si="2"/>
        <v>1800</v>
      </c>
      <c r="N43" s="5"/>
      <c r="O43" s="58">
        <f>(K43)*0.5</f>
        <v>200</v>
      </c>
    </row>
    <row r="44" spans="1:15" s="18" customFormat="1" ht="28.5" customHeight="1" x14ac:dyDescent="0.25">
      <c r="A44" s="26">
        <v>73</v>
      </c>
      <c r="B44" s="8" t="s">
        <v>121</v>
      </c>
      <c r="C44" s="8" t="s">
        <v>122</v>
      </c>
      <c r="D44" s="6" t="s">
        <v>115</v>
      </c>
      <c r="E44" s="8" t="s">
        <v>123</v>
      </c>
      <c r="F44" s="15">
        <v>1969</v>
      </c>
      <c r="G44" s="65">
        <v>2750</v>
      </c>
      <c r="H44" s="80" t="s">
        <v>196</v>
      </c>
      <c r="I44" s="73"/>
      <c r="J44" s="53"/>
      <c r="K44" s="43">
        <v>400</v>
      </c>
      <c r="L44" s="9">
        <v>1400</v>
      </c>
      <c r="M44" s="44">
        <f t="shared" si="2"/>
        <v>1800</v>
      </c>
      <c r="N44" s="5"/>
      <c r="O44" s="57">
        <f t="shared" si="4"/>
        <v>900</v>
      </c>
    </row>
    <row r="45" spans="1:15" s="18" customFormat="1" ht="28.5" customHeight="1" x14ac:dyDescent="0.25">
      <c r="A45" s="25">
        <v>74</v>
      </c>
      <c r="B45" s="12" t="s">
        <v>124</v>
      </c>
      <c r="C45" s="12" t="s">
        <v>125</v>
      </c>
      <c r="D45" s="13" t="s">
        <v>115</v>
      </c>
      <c r="E45" s="12" t="s">
        <v>126</v>
      </c>
      <c r="F45" s="17">
        <v>1971</v>
      </c>
      <c r="G45" s="66">
        <v>3700</v>
      </c>
      <c r="H45" s="81" t="s">
        <v>196</v>
      </c>
      <c r="I45" s="74"/>
      <c r="J45" s="53"/>
      <c r="K45" s="45">
        <v>400</v>
      </c>
      <c r="L45" s="14">
        <v>2000</v>
      </c>
      <c r="M45" s="46">
        <f t="shared" si="2"/>
        <v>2400</v>
      </c>
      <c r="N45" s="5"/>
      <c r="O45" s="58">
        <f t="shared" si="4"/>
        <v>1200</v>
      </c>
    </row>
    <row r="46" spans="1:15" s="18" customFormat="1" ht="28.5" customHeight="1" x14ac:dyDescent="0.25">
      <c r="A46" s="26">
        <v>75</v>
      </c>
      <c r="B46" s="8" t="s">
        <v>127</v>
      </c>
      <c r="C46" s="8" t="s">
        <v>128</v>
      </c>
      <c r="D46" s="6" t="s">
        <v>115</v>
      </c>
      <c r="E46" s="8" t="s">
        <v>126</v>
      </c>
      <c r="F46" s="15">
        <v>1995</v>
      </c>
      <c r="G46" s="65">
        <v>1800</v>
      </c>
      <c r="H46" s="80" t="s">
        <v>196</v>
      </c>
      <c r="I46" s="73"/>
      <c r="J46" s="53"/>
      <c r="K46" s="43">
        <v>400</v>
      </c>
      <c r="L46" s="9">
        <v>1400</v>
      </c>
      <c r="M46" s="44">
        <f t="shared" si="2"/>
        <v>1800</v>
      </c>
      <c r="N46" s="5"/>
      <c r="O46" s="57">
        <f>(K46)*0.5</f>
        <v>200</v>
      </c>
    </row>
    <row r="47" spans="1:15" s="18" customFormat="1" ht="28.5" customHeight="1" x14ac:dyDescent="0.25">
      <c r="A47" s="25">
        <v>76</v>
      </c>
      <c r="B47" s="12" t="s">
        <v>129</v>
      </c>
      <c r="C47" s="12" t="s">
        <v>130</v>
      </c>
      <c r="D47" s="13" t="s">
        <v>115</v>
      </c>
      <c r="E47" s="12" t="s">
        <v>51</v>
      </c>
      <c r="F47" s="17">
        <v>1973</v>
      </c>
      <c r="G47" s="66">
        <v>585</v>
      </c>
      <c r="H47" s="81" t="s">
        <v>196</v>
      </c>
      <c r="I47" s="74"/>
      <c r="J47" s="53"/>
      <c r="K47" s="45">
        <v>400</v>
      </c>
      <c r="L47" s="14">
        <v>800</v>
      </c>
      <c r="M47" s="46">
        <f t="shared" si="2"/>
        <v>1200</v>
      </c>
      <c r="N47" s="5"/>
      <c r="O47" s="58">
        <f t="shared" si="4"/>
        <v>600</v>
      </c>
    </row>
    <row r="48" spans="1:15" s="18" customFormat="1" ht="28.5" customHeight="1" x14ac:dyDescent="0.25">
      <c r="A48" s="26">
        <v>77</v>
      </c>
      <c r="B48" s="8" t="s">
        <v>131</v>
      </c>
      <c r="C48" s="8" t="s">
        <v>132</v>
      </c>
      <c r="D48" s="6" t="s">
        <v>115</v>
      </c>
      <c r="E48" s="8" t="s">
        <v>51</v>
      </c>
      <c r="F48" s="15">
        <v>1979</v>
      </c>
      <c r="G48" s="65">
        <v>730</v>
      </c>
      <c r="H48" s="80" t="s">
        <v>196</v>
      </c>
      <c r="I48" s="73"/>
      <c r="J48" s="53"/>
      <c r="K48" s="43">
        <v>400</v>
      </c>
      <c r="L48" s="9">
        <v>800</v>
      </c>
      <c r="M48" s="44">
        <f t="shared" si="2"/>
        <v>1200</v>
      </c>
      <c r="N48" s="5"/>
      <c r="O48" s="57">
        <f t="shared" si="4"/>
        <v>600</v>
      </c>
    </row>
    <row r="49" spans="1:15" s="18" customFormat="1" ht="28.5" customHeight="1" x14ac:dyDescent="0.25">
      <c r="A49" s="25">
        <v>78</v>
      </c>
      <c r="B49" s="12" t="s">
        <v>133</v>
      </c>
      <c r="C49" s="12" t="s">
        <v>134</v>
      </c>
      <c r="D49" s="13" t="s">
        <v>115</v>
      </c>
      <c r="E49" s="12" t="s">
        <v>51</v>
      </c>
      <c r="F49" s="17">
        <v>1978</v>
      </c>
      <c r="G49" s="66">
        <v>740</v>
      </c>
      <c r="H49" s="81" t="s">
        <v>196</v>
      </c>
      <c r="I49" s="74"/>
      <c r="J49" s="53"/>
      <c r="K49" s="45">
        <v>400</v>
      </c>
      <c r="L49" s="14">
        <v>800</v>
      </c>
      <c r="M49" s="46">
        <f t="shared" si="2"/>
        <v>1200</v>
      </c>
      <c r="N49" s="5"/>
      <c r="O49" s="58">
        <f t="shared" si="4"/>
        <v>600</v>
      </c>
    </row>
    <row r="50" spans="1:15" s="18" customFormat="1" ht="28.5" customHeight="1" x14ac:dyDescent="0.25">
      <c r="A50" s="26">
        <v>79</v>
      </c>
      <c r="B50" s="8" t="s">
        <v>135</v>
      </c>
      <c r="C50" s="8" t="s">
        <v>136</v>
      </c>
      <c r="D50" s="6" t="s">
        <v>115</v>
      </c>
      <c r="E50" s="8" t="s">
        <v>51</v>
      </c>
      <c r="F50" s="15">
        <v>1974</v>
      </c>
      <c r="G50" s="65">
        <v>450</v>
      </c>
      <c r="H50" s="80" t="s">
        <v>196</v>
      </c>
      <c r="I50" s="73"/>
      <c r="J50" s="53"/>
      <c r="K50" s="43">
        <v>400</v>
      </c>
      <c r="L50" s="9">
        <v>800</v>
      </c>
      <c r="M50" s="44">
        <f t="shared" si="2"/>
        <v>1200</v>
      </c>
      <c r="N50" s="5"/>
      <c r="O50" s="57">
        <f t="shared" si="4"/>
        <v>600</v>
      </c>
    </row>
    <row r="51" spans="1:15" s="18" customFormat="1" ht="28.5" customHeight="1" x14ac:dyDescent="0.25">
      <c r="A51" s="25">
        <v>80</v>
      </c>
      <c r="B51" s="12" t="s">
        <v>137</v>
      </c>
      <c r="C51" s="12" t="s">
        <v>138</v>
      </c>
      <c r="D51" s="13" t="s">
        <v>115</v>
      </c>
      <c r="E51" s="12" t="s">
        <v>97</v>
      </c>
      <c r="F51" s="17">
        <v>1987</v>
      </c>
      <c r="G51" s="66">
        <v>2600</v>
      </c>
      <c r="H51" s="81" t="s">
        <v>196</v>
      </c>
      <c r="I51" s="74"/>
      <c r="J51" s="53"/>
      <c r="K51" s="45">
        <v>400</v>
      </c>
      <c r="L51" s="14">
        <v>1400</v>
      </c>
      <c r="M51" s="46">
        <f t="shared" si="2"/>
        <v>1800</v>
      </c>
      <c r="N51" s="5"/>
      <c r="O51" s="58">
        <f t="shared" si="4"/>
        <v>900</v>
      </c>
    </row>
    <row r="52" spans="1:15" s="18" customFormat="1" ht="28.5" customHeight="1" x14ac:dyDescent="0.25">
      <c r="A52" s="26">
        <v>81</v>
      </c>
      <c r="B52" s="8" t="s">
        <v>139</v>
      </c>
      <c r="C52" s="8" t="s">
        <v>140</v>
      </c>
      <c r="D52" s="6" t="s">
        <v>115</v>
      </c>
      <c r="E52" s="8" t="s">
        <v>45</v>
      </c>
      <c r="F52" s="15">
        <v>1994</v>
      </c>
      <c r="G52" s="65">
        <v>837</v>
      </c>
      <c r="H52" s="80" t="s">
        <v>196</v>
      </c>
      <c r="I52" s="73"/>
      <c r="J52" s="53"/>
      <c r="K52" s="43">
        <v>400</v>
      </c>
      <c r="L52" s="9">
        <v>800</v>
      </c>
      <c r="M52" s="44">
        <f t="shared" si="2"/>
        <v>1200</v>
      </c>
      <c r="N52" s="5"/>
      <c r="O52" s="57">
        <f t="shared" si="4"/>
        <v>600</v>
      </c>
    </row>
    <row r="53" spans="1:15" s="18" customFormat="1" ht="28.5" customHeight="1" thickBot="1" x14ac:dyDescent="0.3">
      <c r="A53" s="35">
        <v>82</v>
      </c>
      <c r="B53" s="36" t="s">
        <v>141</v>
      </c>
      <c r="C53" s="36" t="s">
        <v>142</v>
      </c>
      <c r="D53" s="37" t="s">
        <v>115</v>
      </c>
      <c r="E53" s="36" t="s">
        <v>45</v>
      </c>
      <c r="F53" s="38">
        <v>1983</v>
      </c>
      <c r="G53" s="69">
        <v>727</v>
      </c>
      <c r="H53" s="84" t="s">
        <v>196</v>
      </c>
      <c r="I53" s="77"/>
      <c r="J53" s="53"/>
      <c r="K53" s="45">
        <v>400</v>
      </c>
      <c r="L53" s="14">
        <v>800</v>
      </c>
      <c r="M53" s="46">
        <f>+K53+L53</f>
        <v>1200</v>
      </c>
      <c r="N53" s="5"/>
      <c r="O53" s="58">
        <f t="shared" si="4"/>
        <v>600</v>
      </c>
    </row>
    <row r="54" spans="1:15" s="18" customFormat="1" ht="28.5" customHeight="1" x14ac:dyDescent="0.25">
      <c r="A54" s="21">
        <v>83</v>
      </c>
      <c r="B54" s="22" t="s">
        <v>143</v>
      </c>
      <c r="C54" s="22" t="s">
        <v>144</v>
      </c>
      <c r="D54" s="23" t="s">
        <v>145</v>
      </c>
      <c r="E54" s="22" t="s">
        <v>14</v>
      </c>
      <c r="F54" s="24">
        <v>1925</v>
      </c>
      <c r="G54" s="63">
        <v>672</v>
      </c>
      <c r="H54" s="78" t="s">
        <v>196</v>
      </c>
      <c r="I54" s="71"/>
      <c r="J54" s="53"/>
      <c r="K54" s="43">
        <v>400</v>
      </c>
      <c r="L54" s="9">
        <v>800</v>
      </c>
      <c r="M54" s="44">
        <f>+K54+L54</f>
        <v>1200</v>
      </c>
      <c r="N54" s="5"/>
      <c r="O54" s="57">
        <f t="shared" si="4"/>
        <v>600</v>
      </c>
    </row>
    <row r="55" spans="1:15" s="18" customFormat="1" ht="28.5" customHeight="1" x14ac:dyDescent="0.25">
      <c r="A55" s="25">
        <v>84</v>
      </c>
      <c r="B55" s="12" t="s">
        <v>146</v>
      </c>
      <c r="C55" s="12" t="s">
        <v>147</v>
      </c>
      <c r="D55" s="13" t="s">
        <v>145</v>
      </c>
      <c r="E55" s="12" t="s">
        <v>148</v>
      </c>
      <c r="F55" s="17">
        <v>1948</v>
      </c>
      <c r="G55" s="66">
        <v>471</v>
      </c>
      <c r="H55" s="81" t="s">
        <v>196</v>
      </c>
      <c r="I55" s="74"/>
      <c r="J55" s="53"/>
      <c r="K55" s="45">
        <v>400</v>
      </c>
      <c r="L55" s="14">
        <v>800</v>
      </c>
      <c r="M55" s="46">
        <f t="shared" ref="M55:M71" si="5">+K55+L55</f>
        <v>1200</v>
      </c>
      <c r="N55" s="5"/>
      <c r="O55" s="58">
        <f t="shared" si="4"/>
        <v>600</v>
      </c>
    </row>
    <row r="56" spans="1:15" s="18" customFormat="1" ht="28.5" customHeight="1" x14ac:dyDescent="0.25">
      <c r="A56" s="26">
        <v>85</v>
      </c>
      <c r="B56" s="8" t="s">
        <v>149</v>
      </c>
      <c r="C56" s="8" t="s">
        <v>150</v>
      </c>
      <c r="D56" s="6" t="s">
        <v>145</v>
      </c>
      <c r="E56" s="8" t="s">
        <v>151</v>
      </c>
      <c r="F56" s="15">
        <v>1995</v>
      </c>
      <c r="G56" s="65">
        <v>776</v>
      </c>
      <c r="H56" s="80" t="s">
        <v>196</v>
      </c>
      <c r="I56" s="73"/>
      <c r="J56" s="53"/>
      <c r="K56" s="43">
        <v>400</v>
      </c>
      <c r="L56" s="9">
        <v>800</v>
      </c>
      <c r="M56" s="44">
        <f t="shared" si="5"/>
        <v>1200</v>
      </c>
      <c r="N56" s="5"/>
      <c r="O56" s="57">
        <f>(K56)*0.5</f>
        <v>200</v>
      </c>
    </row>
    <row r="57" spans="1:15" s="18" customFormat="1" ht="28.5" customHeight="1" x14ac:dyDescent="0.25">
      <c r="A57" s="25">
        <v>86</v>
      </c>
      <c r="B57" s="12" t="s">
        <v>152</v>
      </c>
      <c r="C57" s="12" t="s">
        <v>153</v>
      </c>
      <c r="D57" s="13" t="s">
        <v>145</v>
      </c>
      <c r="E57" s="12" t="s">
        <v>35</v>
      </c>
      <c r="F57" s="17">
        <v>1952</v>
      </c>
      <c r="G57" s="66">
        <v>2521</v>
      </c>
      <c r="H57" s="81" t="s">
        <v>196</v>
      </c>
      <c r="I57" s="74"/>
      <c r="J57" s="53"/>
      <c r="K57" s="45">
        <v>400</v>
      </c>
      <c r="L57" s="14">
        <v>1400</v>
      </c>
      <c r="M57" s="46">
        <f t="shared" si="5"/>
        <v>1800</v>
      </c>
      <c r="N57" s="5"/>
      <c r="O57" s="58">
        <f t="shared" si="4"/>
        <v>900</v>
      </c>
    </row>
    <row r="58" spans="1:15" s="18" customFormat="1" ht="28.5" customHeight="1" x14ac:dyDescent="0.25">
      <c r="A58" s="26">
        <v>87</v>
      </c>
      <c r="B58" s="8" t="s">
        <v>154</v>
      </c>
      <c r="C58" s="8" t="s">
        <v>155</v>
      </c>
      <c r="D58" s="6" t="s">
        <v>145</v>
      </c>
      <c r="E58" s="8" t="s">
        <v>156</v>
      </c>
      <c r="F58" s="15">
        <v>1996</v>
      </c>
      <c r="G58" s="65">
        <v>664</v>
      </c>
      <c r="H58" s="80"/>
      <c r="I58" s="73"/>
      <c r="J58" s="53"/>
      <c r="K58" s="43">
        <v>400</v>
      </c>
      <c r="L58" s="9">
        <v>800</v>
      </c>
      <c r="M58" s="44">
        <f t="shared" si="5"/>
        <v>1200</v>
      </c>
      <c r="N58" s="5"/>
      <c r="O58" s="57">
        <f>(K58)*0.5</f>
        <v>200</v>
      </c>
    </row>
    <row r="59" spans="1:15" s="18" customFormat="1" ht="28.5" customHeight="1" x14ac:dyDescent="0.25">
      <c r="A59" s="25">
        <v>88</v>
      </c>
      <c r="B59" s="12" t="s">
        <v>157</v>
      </c>
      <c r="C59" s="12" t="s">
        <v>158</v>
      </c>
      <c r="D59" s="13" t="s">
        <v>159</v>
      </c>
      <c r="E59" s="12" t="s">
        <v>156</v>
      </c>
      <c r="F59" s="17">
        <v>2002</v>
      </c>
      <c r="G59" s="66">
        <v>660</v>
      </c>
      <c r="H59" s="81"/>
      <c r="I59" s="74"/>
      <c r="J59" s="53"/>
      <c r="K59" s="45">
        <v>400</v>
      </c>
      <c r="L59" s="14">
        <v>800</v>
      </c>
      <c r="M59" s="46">
        <f t="shared" si="5"/>
        <v>1200</v>
      </c>
      <c r="N59" s="5"/>
      <c r="O59" s="58">
        <f>(K59)*0.5</f>
        <v>200</v>
      </c>
    </row>
    <row r="60" spans="1:15" s="18" customFormat="1" ht="28.5" customHeight="1" x14ac:dyDescent="0.25">
      <c r="A60" s="26">
        <v>89</v>
      </c>
      <c r="B60" s="8" t="s">
        <v>160</v>
      </c>
      <c r="C60" s="8" t="s">
        <v>161</v>
      </c>
      <c r="D60" s="6" t="s">
        <v>145</v>
      </c>
      <c r="E60" s="8" t="s">
        <v>51</v>
      </c>
      <c r="F60" s="15">
        <v>1972</v>
      </c>
      <c r="G60" s="65">
        <v>1140</v>
      </c>
      <c r="H60" s="80" t="s">
        <v>196</v>
      </c>
      <c r="I60" s="73"/>
      <c r="J60" s="53"/>
      <c r="K60" s="43">
        <v>400</v>
      </c>
      <c r="L60" s="9">
        <v>1400</v>
      </c>
      <c r="M60" s="44">
        <f t="shared" si="5"/>
        <v>1800</v>
      </c>
      <c r="N60" s="5"/>
      <c r="O60" s="57">
        <f t="shared" si="4"/>
        <v>900</v>
      </c>
    </row>
    <row r="61" spans="1:15" s="18" customFormat="1" ht="28.5" customHeight="1" x14ac:dyDescent="0.25">
      <c r="A61" s="25">
        <v>90</v>
      </c>
      <c r="B61" s="12" t="s">
        <v>162</v>
      </c>
      <c r="C61" s="12" t="s">
        <v>163</v>
      </c>
      <c r="D61" s="13" t="s">
        <v>145</v>
      </c>
      <c r="E61" s="12" t="s">
        <v>164</v>
      </c>
      <c r="F61" s="17">
        <v>1960</v>
      </c>
      <c r="G61" s="66">
        <v>1025</v>
      </c>
      <c r="H61" s="81" t="s">
        <v>196</v>
      </c>
      <c r="I61" s="74"/>
      <c r="J61" s="53"/>
      <c r="K61" s="45">
        <v>400</v>
      </c>
      <c r="L61" s="14">
        <v>1400</v>
      </c>
      <c r="M61" s="46">
        <f t="shared" si="5"/>
        <v>1800</v>
      </c>
      <c r="N61" s="5"/>
      <c r="O61" s="58">
        <f t="shared" si="4"/>
        <v>900</v>
      </c>
    </row>
    <row r="62" spans="1:15" s="18" customFormat="1" ht="28.5" customHeight="1" x14ac:dyDescent="0.25">
      <c r="A62" s="26">
        <v>91</v>
      </c>
      <c r="B62" s="8" t="s">
        <v>165</v>
      </c>
      <c r="C62" s="8" t="s">
        <v>168</v>
      </c>
      <c r="D62" s="6" t="s">
        <v>145</v>
      </c>
      <c r="E62" s="8" t="s">
        <v>35</v>
      </c>
      <c r="F62" s="15">
        <v>1963</v>
      </c>
      <c r="G62" s="65">
        <v>1579</v>
      </c>
      <c r="H62" s="80" t="s">
        <v>196</v>
      </c>
      <c r="I62" s="73"/>
      <c r="J62" s="53"/>
      <c r="K62" s="43">
        <v>400</v>
      </c>
      <c r="L62" s="9">
        <v>1400</v>
      </c>
      <c r="M62" s="44">
        <f t="shared" si="5"/>
        <v>1800</v>
      </c>
      <c r="N62" s="5"/>
      <c r="O62" s="57">
        <f t="shared" si="4"/>
        <v>900</v>
      </c>
    </row>
    <row r="63" spans="1:15" s="18" customFormat="1" ht="28.5" customHeight="1" x14ac:dyDescent="0.25">
      <c r="A63" s="25">
        <v>92</v>
      </c>
      <c r="B63" s="12" t="s">
        <v>166</v>
      </c>
      <c r="C63" s="12" t="s">
        <v>167</v>
      </c>
      <c r="D63" s="13" t="s">
        <v>145</v>
      </c>
      <c r="E63" s="12" t="s">
        <v>51</v>
      </c>
      <c r="F63" s="17">
        <v>1973</v>
      </c>
      <c r="G63" s="66">
        <v>1251</v>
      </c>
      <c r="H63" s="81" t="s">
        <v>196</v>
      </c>
      <c r="I63" s="74"/>
      <c r="J63" s="53"/>
      <c r="K63" s="45">
        <v>400</v>
      </c>
      <c r="L63" s="14">
        <v>1400</v>
      </c>
      <c r="M63" s="46">
        <f t="shared" si="5"/>
        <v>1800</v>
      </c>
      <c r="N63" s="5"/>
      <c r="O63" s="58">
        <f t="shared" si="4"/>
        <v>900</v>
      </c>
    </row>
    <row r="64" spans="1:15" s="18" customFormat="1" ht="28.5" customHeight="1" x14ac:dyDescent="0.25">
      <c r="A64" s="26">
        <v>93</v>
      </c>
      <c r="B64" s="8" t="s">
        <v>169</v>
      </c>
      <c r="C64" s="8" t="s">
        <v>170</v>
      </c>
      <c r="D64" s="6" t="s">
        <v>145</v>
      </c>
      <c r="E64" s="8" t="s">
        <v>156</v>
      </c>
      <c r="F64" s="15">
        <v>1995</v>
      </c>
      <c r="G64" s="65">
        <v>650</v>
      </c>
      <c r="H64" s="80" t="s">
        <v>196</v>
      </c>
      <c r="I64" s="73"/>
      <c r="J64" s="53"/>
      <c r="K64" s="43">
        <v>400</v>
      </c>
      <c r="L64" s="9">
        <v>800</v>
      </c>
      <c r="M64" s="44">
        <f t="shared" si="5"/>
        <v>1200</v>
      </c>
      <c r="N64" s="5"/>
      <c r="O64" s="57">
        <f>(K64)*0.5</f>
        <v>200</v>
      </c>
    </row>
    <row r="65" spans="1:15" s="18" customFormat="1" ht="28.5" customHeight="1" x14ac:dyDescent="0.25">
      <c r="A65" s="25">
        <v>94</v>
      </c>
      <c r="B65" s="12" t="s">
        <v>171</v>
      </c>
      <c r="C65" s="12" t="s">
        <v>172</v>
      </c>
      <c r="D65" s="13" t="s">
        <v>145</v>
      </c>
      <c r="E65" s="12" t="s">
        <v>156</v>
      </c>
      <c r="F65" s="17">
        <v>1996</v>
      </c>
      <c r="G65" s="66">
        <v>821</v>
      </c>
      <c r="H65" s="81"/>
      <c r="I65" s="74"/>
      <c r="J65" s="53"/>
      <c r="K65" s="45">
        <v>400</v>
      </c>
      <c r="L65" s="14">
        <v>800</v>
      </c>
      <c r="M65" s="46">
        <f t="shared" si="5"/>
        <v>1200</v>
      </c>
      <c r="N65" s="5"/>
      <c r="O65" s="58">
        <f>(K65)*0.5</f>
        <v>200</v>
      </c>
    </row>
    <row r="66" spans="1:15" s="18" customFormat="1" ht="28.5" customHeight="1" x14ac:dyDescent="0.25">
      <c r="A66" s="26">
        <v>95</v>
      </c>
      <c r="B66" s="8" t="s">
        <v>173</v>
      </c>
      <c r="C66" s="8" t="s">
        <v>174</v>
      </c>
      <c r="D66" s="6" t="s">
        <v>145</v>
      </c>
      <c r="E66" s="8" t="s">
        <v>175</v>
      </c>
      <c r="F66" s="15">
        <v>2008</v>
      </c>
      <c r="G66" s="65">
        <v>790</v>
      </c>
      <c r="H66" s="80"/>
      <c r="I66" s="73"/>
      <c r="J66" s="53"/>
      <c r="K66" s="43">
        <v>400</v>
      </c>
      <c r="L66" s="9">
        <v>800</v>
      </c>
      <c r="M66" s="44">
        <f t="shared" si="5"/>
        <v>1200</v>
      </c>
      <c r="N66" s="5"/>
      <c r="O66" s="57">
        <f>(K66)*0.5</f>
        <v>200</v>
      </c>
    </row>
    <row r="67" spans="1:15" s="18" customFormat="1" ht="28.5" customHeight="1" thickBot="1" x14ac:dyDescent="0.3">
      <c r="A67" s="35">
        <v>96</v>
      </c>
      <c r="B67" s="36" t="s">
        <v>176</v>
      </c>
      <c r="C67" s="36" t="s">
        <v>177</v>
      </c>
      <c r="D67" s="37" t="s">
        <v>145</v>
      </c>
      <c r="E67" s="36" t="s">
        <v>51</v>
      </c>
      <c r="F67" s="38">
        <v>1980</v>
      </c>
      <c r="G67" s="69">
        <v>673</v>
      </c>
      <c r="H67" s="84" t="s">
        <v>196</v>
      </c>
      <c r="I67" s="77"/>
      <c r="J67" s="53"/>
      <c r="K67" s="45">
        <v>400</v>
      </c>
      <c r="L67" s="14">
        <v>800</v>
      </c>
      <c r="M67" s="46">
        <f t="shared" si="5"/>
        <v>1200</v>
      </c>
      <c r="N67" s="5"/>
      <c r="O67" s="58">
        <f t="shared" si="4"/>
        <v>600</v>
      </c>
    </row>
    <row r="68" spans="1:15" s="18" customFormat="1" ht="28.5" customHeight="1" x14ac:dyDescent="0.25">
      <c r="A68" s="26">
        <v>97</v>
      </c>
      <c r="B68" s="8" t="s">
        <v>182</v>
      </c>
      <c r="C68" s="8" t="s">
        <v>183</v>
      </c>
      <c r="D68" s="6" t="s">
        <v>184</v>
      </c>
      <c r="E68" s="8" t="s">
        <v>35</v>
      </c>
      <c r="F68" s="15">
        <v>1961</v>
      </c>
      <c r="G68" s="65">
        <v>3465</v>
      </c>
      <c r="H68" s="80" t="s">
        <v>196</v>
      </c>
      <c r="I68" s="73"/>
      <c r="J68" s="53"/>
      <c r="K68" s="43">
        <v>400</v>
      </c>
      <c r="L68" s="9">
        <v>2000</v>
      </c>
      <c r="M68" s="44">
        <f t="shared" si="5"/>
        <v>2400</v>
      </c>
      <c r="N68" s="5"/>
      <c r="O68" s="57">
        <f t="shared" si="4"/>
        <v>1200</v>
      </c>
    </row>
    <row r="69" spans="1:15" s="18" customFormat="1" ht="28.5" customHeight="1" x14ac:dyDescent="0.25">
      <c r="A69" s="25">
        <v>98</v>
      </c>
      <c r="B69" s="12" t="s">
        <v>185</v>
      </c>
      <c r="C69" s="12" t="s">
        <v>186</v>
      </c>
      <c r="D69" s="13" t="s">
        <v>184</v>
      </c>
      <c r="E69" s="12" t="s">
        <v>51</v>
      </c>
      <c r="F69" s="17">
        <v>1970</v>
      </c>
      <c r="G69" s="66">
        <v>735</v>
      </c>
      <c r="H69" s="81" t="s">
        <v>196</v>
      </c>
      <c r="I69" s="74"/>
      <c r="J69" s="53"/>
      <c r="K69" s="45">
        <v>400</v>
      </c>
      <c r="L69" s="14">
        <v>800</v>
      </c>
      <c r="M69" s="46">
        <f t="shared" si="5"/>
        <v>1200</v>
      </c>
      <c r="N69" s="5"/>
      <c r="O69" s="58">
        <f t="shared" si="4"/>
        <v>600</v>
      </c>
    </row>
    <row r="70" spans="1:15" s="18" customFormat="1" ht="28.5" customHeight="1" x14ac:dyDescent="0.25">
      <c r="A70" s="26">
        <v>99</v>
      </c>
      <c r="B70" s="8" t="s">
        <v>187</v>
      </c>
      <c r="C70" s="8" t="s">
        <v>188</v>
      </c>
      <c r="D70" s="6" t="s">
        <v>184</v>
      </c>
      <c r="E70" s="8" t="s">
        <v>189</v>
      </c>
      <c r="F70" s="15">
        <v>1806</v>
      </c>
      <c r="G70" s="65">
        <v>1007</v>
      </c>
      <c r="H70" s="80" t="s">
        <v>196</v>
      </c>
      <c r="I70" s="73"/>
      <c r="J70" s="53"/>
      <c r="K70" s="43">
        <v>400</v>
      </c>
      <c r="L70" s="9">
        <v>1400</v>
      </c>
      <c r="M70" s="44">
        <f t="shared" si="5"/>
        <v>1800</v>
      </c>
      <c r="N70" s="5"/>
      <c r="O70" s="57">
        <f t="shared" si="4"/>
        <v>900</v>
      </c>
    </row>
    <row r="71" spans="1:15" s="18" customFormat="1" ht="28.5" customHeight="1" thickBot="1" x14ac:dyDescent="0.3">
      <c r="A71" s="35">
        <v>100</v>
      </c>
      <c r="B71" s="36" t="s">
        <v>190</v>
      </c>
      <c r="C71" s="36" t="s">
        <v>191</v>
      </c>
      <c r="D71" s="37" t="s">
        <v>184</v>
      </c>
      <c r="E71" s="36" t="s">
        <v>181</v>
      </c>
      <c r="F71" s="38">
        <v>1721</v>
      </c>
      <c r="G71" s="69">
        <v>1110</v>
      </c>
      <c r="H71" s="84" t="s">
        <v>196</v>
      </c>
      <c r="I71" s="77"/>
      <c r="J71" s="53"/>
      <c r="K71" s="45">
        <v>400</v>
      </c>
      <c r="L71" s="14">
        <v>1400</v>
      </c>
      <c r="M71" s="46">
        <f t="shared" si="5"/>
        <v>1800</v>
      </c>
      <c r="N71" s="5"/>
      <c r="O71" s="58">
        <f t="shared" si="4"/>
        <v>900</v>
      </c>
    </row>
    <row r="72" spans="1:15" ht="28.5" customHeight="1" thickBot="1" x14ac:dyDescent="0.3">
      <c r="K72" s="52">
        <f>SUM(K2:K71)</f>
        <v>28000</v>
      </c>
      <c r="L72" s="52">
        <f>SUM(L2:L71)</f>
        <v>84200</v>
      </c>
      <c r="M72" s="52">
        <f>+K72+L72</f>
        <v>112200</v>
      </c>
      <c r="O72" s="52">
        <f>SUM(O2:O71)</f>
        <v>50800</v>
      </c>
    </row>
    <row r="75" spans="1:15" x14ac:dyDescent="0.25">
      <c r="L75" s="2"/>
    </row>
  </sheetData>
  <pageMargins left="0.31496062992125984" right="0.19685039370078741" top="0.78740157480314965" bottom="0.19685039370078741" header="0.31496062992125984" footer="0.11811023622047245"/>
  <pageSetup paperSize="9" scale="88" orientation="landscape" r:id="rId1"/>
  <headerFooter>
    <oddHeader>&amp;CAnhang zur Vorhabenbeschreibung Klimaschutz-Teilkonzept "Klimaschutz in eigenen Liegenschaften"
für den Landkreis Hameln-Pyrmont und seine Städte und Gemeinden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zoomScaleNormal="100" workbookViewId="0">
      <selection activeCell="A2" sqref="A2"/>
    </sheetView>
  </sheetViews>
  <sheetFormatPr baseColWidth="10" defaultRowHeight="15" x14ac:dyDescent="0.25"/>
  <cols>
    <col min="1" max="1" width="18.85546875" style="1" customWidth="1"/>
    <col min="2" max="2" width="39.140625" style="1" bestFit="1" customWidth="1"/>
    <col min="3" max="3" width="39.85546875" style="1" bestFit="1" customWidth="1"/>
    <col min="4" max="4" width="39.140625" style="1" bestFit="1" customWidth="1"/>
  </cols>
  <sheetData>
    <row r="1" spans="1:4" s="1" customFormat="1" ht="30" customHeight="1" thickBot="1" x14ac:dyDescent="0.25">
      <c r="A1" s="86" t="s">
        <v>5</v>
      </c>
      <c r="B1" s="91" t="s">
        <v>21</v>
      </c>
      <c r="C1" s="91" t="s">
        <v>22</v>
      </c>
      <c r="D1" s="91" t="s">
        <v>23</v>
      </c>
    </row>
    <row r="2" spans="1:4" s="1" customFormat="1" ht="30" customHeight="1" x14ac:dyDescent="0.2">
      <c r="A2" s="87" t="s">
        <v>24</v>
      </c>
      <c r="B2" s="92">
        <f>COUNTIF('Liegenschaftsliste Übersicht'!G2:G71,"&lt;1000")</f>
        <v>32</v>
      </c>
      <c r="C2" s="92">
        <f>COUNTIFS('Liegenschaftsliste Übersicht'!G:G,"&lt;1000",'Liegenschaftsliste Übersicht'!H:H,"x")</f>
        <v>26</v>
      </c>
      <c r="D2" s="87">
        <v>0</v>
      </c>
    </row>
    <row r="3" spans="1:4" s="1" customFormat="1" ht="30" customHeight="1" x14ac:dyDescent="0.2">
      <c r="A3" s="88" t="s">
        <v>25</v>
      </c>
      <c r="B3" s="93">
        <f>COUNT('Liegenschaftsliste Übersicht'!G2:G71)-B2-B4</f>
        <v>29</v>
      </c>
      <c r="C3" s="93">
        <f>COUNTIF('Liegenschaftsliste Übersicht'!H2:H71,"x")-C2-C4</f>
        <v>27</v>
      </c>
      <c r="D3" s="88">
        <v>0</v>
      </c>
    </row>
    <row r="4" spans="1:4" s="1" customFormat="1" ht="30" customHeight="1" x14ac:dyDescent="0.2">
      <c r="A4" s="89" t="s">
        <v>26</v>
      </c>
      <c r="B4" s="94">
        <f>COUNTIF('Liegenschaftsliste Übersicht'!G2:G71,"&gt;3000")</f>
        <v>9</v>
      </c>
      <c r="C4" s="94">
        <f>COUNTIFS('Liegenschaftsliste Übersicht'!G:G,"&gt;3000",'Liegenschaftsliste Übersicht'!H:H,"x")</f>
        <v>9</v>
      </c>
      <c r="D4" s="89">
        <v>10</v>
      </c>
    </row>
    <row r="5" spans="1:4" s="1" customFormat="1" ht="30" customHeight="1" thickBot="1" x14ac:dyDescent="0.25">
      <c r="A5" s="90" t="s">
        <v>20</v>
      </c>
      <c r="B5" s="95">
        <f>B2+B3+B4</f>
        <v>70</v>
      </c>
      <c r="C5" s="95">
        <f>C2+C3+C4</f>
        <v>62</v>
      </c>
      <c r="D5" s="90">
        <f>D2+D3+D4</f>
        <v>10</v>
      </c>
    </row>
    <row r="9" spans="1:4" x14ac:dyDescent="0.25">
      <c r="B9" s="96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&amp;CAnhang zur Vorhabenbeschreibung Klimaschutz-Teilkonzept "Klimaschutz in eigenen Liegenschaften"
für den Landkreis Hameln-Pyrmont und seine Städte und Gemeinden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Liegenschaftsliste Übersicht</vt:lpstr>
      <vt:lpstr>Liegenschaftsliste Größenklasse</vt:lpstr>
      <vt:lpstr>'Liegenschaftsliste Größenklasse'!Druckbereich</vt:lpstr>
      <vt:lpstr>'Liegenschaftsliste Übersicht'!Druckbereich</vt:lpstr>
      <vt:lpstr>'Liegenschaftsliste Übersicht'!Drucktitel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Norrmann</dc:creator>
  <cp:lastModifiedBy>Weitze, Sylvia</cp:lastModifiedBy>
  <cp:lastPrinted>2013-11-18T12:55:14Z</cp:lastPrinted>
  <dcterms:created xsi:type="dcterms:W3CDTF">2013-03-19T09:44:03Z</dcterms:created>
  <dcterms:modified xsi:type="dcterms:W3CDTF">2015-08-03T10:55:39Z</dcterms:modified>
</cp:coreProperties>
</file>